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prskalo\AppData\Local\Microsoft\Windows\INetCache\Content.Outlook\UJ9HJPA3\"/>
    </mc:Choice>
  </mc:AlternateContent>
  <bookViews>
    <workbookView xWindow="0" yWindow="0" windowWidth="24000" windowHeight="9735"/>
  </bookViews>
  <sheets>
    <sheet name="01.01.- 31.12.2021." sheetId="21" r:id="rId1"/>
  </sheets>
  <definedNames>
    <definedName name="_xlnm.Print_Area" localSheetId="0">'01.01.- 31.12.2021.'!$A$1:$G$86</definedName>
    <definedName name="_xlnm.Print_Titles" localSheetId="0">'01.01.- 31.12.2021.'!$4:$5</definedName>
  </definedNames>
  <calcPr calcId="162913"/>
</workbook>
</file>

<file path=xl/calcChain.xml><?xml version="1.0" encoding="utf-8"?>
<calcChain xmlns="http://schemas.openxmlformats.org/spreadsheetml/2006/main">
  <c r="C9" i="21" l="1"/>
  <c r="C11" i="21"/>
  <c r="C14" i="21"/>
  <c r="C18" i="21"/>
  <c r="C23" i="21"/>
  <c r="C33" i="21"/>
  <c r="C35" i="21"/>
  <c r="C42" i="21"/>
  <c r="C46" i="21"/>
  <c r="C51" i="21"/>
  <c r="C52" i="21"/>
  <c r="C55" i="21"/>
  <c r="C60" i="21" s="1"/>
  <c r="C57" i="21"/>
  <c r="C59" i="21"/>
  <c r="C63" i="21"/>
  <c r="C65" i="21"/>
  <c r="C72" i="21"/>
  <c r="C81" i="21" s="1"/>
  <c r="C74" i="21"/>
  <c r="C76" i="21"/>
  <c r="C80" i="21"/>
  <c r="C84" i="21"/>
  <c r="F9" i="21" l="1"/>
  <c r="F52" i="21" s="1"/>
  <c r="F11" i="21"/>
  <c r="F14" i="21"/>
  <c r="F18" i="21"/>
  <c r="F23" i="21"/>
  <c r="F33" i="21"/>
  <c r="F35" i="21"/>
  <c r="F42" i="21"/>
  <c r="F46" i="21"/>
  <c r="F51" i="21"/>
  <c r="F55" i="21"/>
  <c r="F57" i="21"/>
  <c r="F59" i="21"/>
  <c r="F60" i="21"/>
  <c r="F63" i="21"/>
  <c r="F81" i="21" s="1"/>
  <c r="F85" i="21" s="1"/>
  <c r="F65" i="21"/>
  <c r="F72" i="21"/>
  <c r="F74" i="21"/>
  <c r="F76" i="21"/>
  <c r="F80" i="21"/>
  <c r="F84" i="21"/>
  <c r="G65" i="21"/>
  <c r="E81" i="21"/>
  <c r="C85" i="21" l="1"/>
  <c r="D42" i="21"/>
  <c r="E42" i="21"/>
  <c r="G42" i="21"/>
  <c r="B42" i="21"/>
  <c r="D76" i="21" l="1"/>
  <c r="E76" i="21"/>
  <c r="G76" i="21"/>
  <c r="D84" i="21"/>
  <c r="E84" i="21"/>
  <c r="E85" i="21" s="1"/>
  <c r="G84" i="21"/>
  <c r="B84" i="21"/>
  <c r="E72" i="21"/>
  <c r="D72" i="21"/>
  <c r="G72" i="21"/>
  <c r="D80" i="21"/>
  <c r="E80" i="21"/>
  <c r="G80" i="21"/>
  <c r="B80" i="21"/>
  <c r="B76" i="21"/>
  <c r="D74" i="21"/>
  <c r="E74" i="21"/>
  <c r="G74" i="21"/>
  <c r="B74" i="21"/>
  <c r="B72" i="21"/>
  <c r="D65" i="21"/>
  <c r="E65" i="21"/>
  <c r="D63" i="21"/>
  <c r="E63" i="21"/>
  <c r="G63" i="21"/>
  <c r="B65" i="21"/>
  <c r="B63" i="21"/>
  <c r="G81" i="21" l="1"/>
  <c r="B81" i="21"/>
  <c r="D81" i="21"/>
  <c r="G46" i="21"/>
  <c r="B46" i="21"/>
  <c r="D23" i="21"/>
  <c r="E23" i="21"/>
  <c r="B23" i="21"/>
  <c r="B18" i="21"/>
  <c r="E59" i="21"/>
  <c r="D59" i="21"/>
  <c r="B59" i="21"/>
  <c r="G59" i="21"/>
  <c r="E57" i="21"/>
  <c r="D57" i="21"/>
  <c r="B57" i="21"/>
  <c r="G57" i="21"/>
  <c r="E55" i="21"/>
  <c r="D55" i="21"/>
  <c r="B55" i="21"/>
  <c r="E51" i="21"/>
  <c r="D51" i="21"/>
  <c r="B51" i="21"/>
  <c r="E46" i="21"/>
  <c r="D46" i="21"/>
  <c r="E35" i="21"/>
  <c r="D35" i="21"/>
  <c r="B35" i="21"/>
  <c r="E33" i="21"/>
  <c r="D33" i="21"/>
  <c r="B33" i="21"/>
  <c r="G23" i="21"/>
  <c r="E18" i="21"/>
  <c r="D18" i="21"/>
  <c r="E14" i="21"/>
  <c r="D14" i="21"/>
  <c r="B14" i="21"/>
  <c r="G14" i="21"/>
  <c r="E11" i="21"/>
  <c r="D11" i="21"/>
  <c r="B11" i="21"/>
  <c r="G11" i="21"/>
  <c r="G9" i="21"/>
  <c r="E9" i="21"/>
  <c r="D9" i="21"/>
  <c r="B9" i="21"/>
  <c r="E52" i="21" l="1"/>
  <c r="D52" i="21"/>
  <c r="B52" i="21"/>
  <c r="B60" i="21"/>
  <c r="D60" i="21"/>
  <c r="E60" i="21"/>
  <c r="G33" i="21"/>
  <c r="G51" i="21"/>
  <c r="G18" i="21"/>
  <c r="G55" i="21"/>
  <c r="G35" i="21"/>
  <c r="B85" i="21" l="1"/>
  <c r="D85" i="21"/>
  <c r="G52" i="21"/>
  <c r="G60" i="21"/>
  <c r="G85" i="21" l="1"/>
</calcChain>
</file>

<file path=xl/sharedStrings.xml><?xml version="1.0" encoding="utf-8"?>
<sst xmlns="http://schemas.openxmlformats.org/spreadsheetml/2006/main" count="95" uniqueCount="74">
  <si>
    <t>OPIS</t>
  </si>
  <si>
    <t>1.</t>
  </si>
  <si>
    <t>2.</t>
  </si>
  <si>
    <t>3.</t>
  </si>
  <si>
    <t>4.</t>
  </si>
  <si>
    <t>5.</t>
  </si>
  <si>
    <t>3113 PLAĆE ZA PREKOVREMENI RAD</t>
  </si>
  <si>
    <t>UKUPNO 312 OSTALI RASHODI ZA ZAPOSLENE</t>
  </si>
  <si>
    <t>3132 DOPRINOSI ZA OBVEZNO ZDRAVSTVENO OSIGURANJE</t>
  </si>
  <si>
    <t>3133 DOPRINOSI ZA OBVEZNO OSIGURANJE U SLUČAJU NEZAPOSLENOSTI</t>
  </si>
  <si>
    <t>UKUPNO 313 DOPRINOSI NA PLAĆE</t>
  </si>
  <si>
    <t>3211 SLUŽBENA PUTOVANJA</t>
  </si>
  <si>
    <t>3212 NAKNADE ZA PRIJEVOZ, ZA RAD NA TERENU I ODVOJENI ŽIVOT</t>
  </si>
  <si>
    <t>3213 STRUČNO USAVRŠAVANJE ZAPOSLENIKA</t>
  </si>
  <si>
    <t>UKUPNO 321 NAKNADE TROŠKOVA ZAPOSLENIMA</t>
  </si>
  <si>
    <t>3221 UREDSKI MATERIJAL I  OSTALI MATERIJALNI RASHODI</t>
  </si>
  <si>
    <t>3223 ENERGIJA</t>
  </si>
  <si>
    <t>3224 MATERIJAL I DIJELOVI ZA TEKUĆE I INVESTICIJSKO ODRŽAVANJE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</si>
  <si>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</si>
  <si>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</si>
  <si>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</si>
  <si>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</si>
  <si>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</si>
  <si>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</si>
  <si>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</si>
  <si>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</si>
  <si>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</si>
  <si>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UKUPNO 323 RASHODI ZA USLUGE</t>
  </si>
  <si>
    <t xml:space="preserve">3241 NAKNADE TROŠKOVA OSOBAMA IZVAN RADNOG ODNOSA  </t>
  </si>
  <si>
    <t>UKUPNO 324 NAKNADE TROŠKOVA OSOBAMA IZVAN RADNOG ODNOSA</t>
  </si>
  <si>
    <t>3291 NAKNADE ZA RAD PREDSTAVNIČKIH I IZVRŠNIH TIJELA, POVJERENSTAVA I SLIČNO</t>
  </si>
  <si>
    <t>3292 PREMIJE OSIGURANJA</t>
  </si>
  <si>
    <t>3293 REPREZENTACIJA</t>
  </si>
  <si>
    <t>3299 OSTALI NESPOMENUTI RASHODI POSLOVANJA</t>
  </si>
  <si>
    <t>UKUPNO 329 OSTALI NESPOMENUTI RASHODI POSLOVANJA</t>
  </si>
  <si>
    <t>3431 BANKARSKE USLUGE I USLUGE PLATNOG PROMETA</t>
  </si>
  <si>
    <t>3433 ZATEZNE KAMATE</t>
  </si>
  <si>
    <t>UKUPNO 343 OSTALI FINANCIJSKI RASHODI</t>
  </si>
  <si>
    <t>4221 UREDSKA OPREMA I NAMJEŠTAJ</t>
  </si>
  <si>
    <t>4222 KOMUNIKACIJSKA OPREMA</t>
  </si>
  <si>
    <t>4223 OPREMA ZA ODRŽAVANJE I ZAŠTITU</t>
  </si>
  <si>
    <t>4227 UREĐAJI, STROJEVI I OPREMA ZA OSTALE NAMJENE</t>
  </si>
  <si>
    <t>UKUPNO 422 POSTROJENJA I OPREMA</t>
  </si>
  <si>
    <t>UKUPNO A 896 002</t>
  </si>
  <si>
    <t>4123 LICENCE</t>
  </si>
  <si>
    <t>UKUPNO 412 NEMATERIJALNA IMOVINA</t>
  </si>
  <si>
    <t>4262 ULAGANJA U RAČUNALNE PROGRAME</t>
  </si>
  <si>
    <t>UKUPNO 426 NEMATERIJALNA PRIOZVEDENA IMOVINA</t>
  </si>
  <si>
    <t>UKUPNO K 896 003</t>
  </si>
  <si>
    <t>3225 SITNI INVENTAR I AUTO GUME</t>
  </si>
  <si>
    <t>UKUPNO  A 896 001</t>
  </si>
  <si>
    <t xml:space="preserve">SVEUKUPNO </t>
  </si>
  <si>
    <t>3294 ČLANARINE I NORME</t>
  </si>
  <si>
    <t>UKUPNO 311 PLAĆE (BRUTO)</t>
  </si>
  <si>
    <t xml:space="preserve">A 896 001 PROVEDBA IZBORA  </t>
  </si>
  <si>
    <t xml:space="preserve">K 896 003 INFORMATIZACIJA DRŽAVNOG IZBORNOG POVJERENSTVA REPUBLIKE HRVATSKE                                                                 </t>
  </si>
  <si>
    <t xml:space="preserve">A 896 002 ADMINISTRACIJA I UPRAVLJANJE  </t>
  </si>
  <si>
    <t>6.</t>
  </si>
  <si>
    <t xml:space="preserve">3111 PLAĆE ZA REDOVAN RAD </t>
  </si>
  <si>
    <t xml:space="preserve">3121 OSTALI RASHODI ZA ZAPOSLENE </t>
  </si>
  <si>
    <t>3432 NEGATIVNE TEČAJNE RAZLIKE I RAZLIKE ZBOG PRIMJENE VALUTNE KLAUZULE</t>
  </si>
  <si>
    <t xml:space="preserve">UKUPNO 322 RASHODI ZA MATERIJAL I ENERGIJU </t>
  </si>
  <si>
    <t>UKUPNO 322 RASHODI ZA MATERIJAL ZA ENERGIJU</t>
  </si>
  <si>
    <t>3221 UREDSKI MATERIJAL I OSTALI MATERIJALNI RASHODI</t>
  </si>
  <si>
    <t>A896006 PROVEDBA REFERENDUMA</t>
  </si>
  <si>
    <t>3295 PRISTOJBE I NAKNADE</t>
  </si>
  <si>
    <t>PLAN  2021.</t>
  </si>
  <si>
    <t xml:space="preserve">KONAČNI PLAN 2021.                                </t>
  </si>
  <si>
    <t>IZVRŠENJE                                    01.01. - 31.12.2021.</t>
  </si>
  <si>
    <t>PLAN 2021. NAKON REBALANSA
(LISTOPAD)</t>
  </si>
  <si>
    <t>PLAN  2021.                                                   NAKON PRENAMJENE (LIPANJ)</t>
  </si>
  <si>
    <t>PLAN  2021.                                    NAKON  PRENAMJENE 5% I PROCJENE NEUTR. SREDSTAVA
(PROSINAC)</t>
  </si>
  <si>
    <t>IZVJEŠĆE O SREDSTVIMA I UTROŠKU SREDSTAVA OD 01.01. DO 31.12.2021.</t>
  </si>
  <si>
    <t>012 05 DRŽAVNO IZBORNO POVJERENSTVO REPUBLIKE HRVATSKE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</si>
</sst>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2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</font>
    <font>
      <sz val="16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10"/>
      <name val="Arial"/>
      <family val="2"/>
      <charset val="238"/>
    </font>
    <font>
      <b/>
      <sz val="6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62">
    <xf numFmtId="0" fontId="0" fillId="0" borderId="0" xfId="0"/>
    <xf numFmtId="0" fontId="3" fillId="2" borderId="0" xfId="3" applyFont="1" applyFill="1" applyAlignment="1">
      <alignment horizontal="left"/>
    </xf>
    <xf numFmtId="0" fontId="3" fillId="0" borderId="0" xfId="3" applyFont="1" applyAlignment="1">
      <alignment horizontal="left"/>
    </xf>
    <xf numFmtId="0" fontId="3" fillId="2" borderId="0" xfId="3" applyFont="1" applyFill="1"/>
    <xf numFmtId="0" fontId="3" fillId="0" borderId="0" xfId="3" applyFont="1"/>
    <xf numFmtId="0" fontId="5" fillId="2" borderId="0" xfId="3" applyFont="1" applyFill="1"/>
    <xf numFmtId="0" fontId="5" fillId="3" borderId="0" xfId="3" applyFont="1" applyFill="1"/>
    <xf numFmtId="0" fontId="1" fillId="0" borderId="0" xfId="3"/>
    <xf numFmtId="4" fontId="1" fillId="0" borderId="0" xfId="3" applyNumberFormat="1"/>
    <xf numFmtId="4" fontId="6" fillId="0" borderId="0" xfId="3" applyNumberFormat="1" applyFont="1" applyBorder="1"/>
    <xf numFmtId="4" fontId="1" fillId="0" borderId="0" xfId="3" applyNumberFormat="1" applyFill="1" applyBorder="1"/>
    <xf numFmtId="4" fontId="1" fillId="0" borderId="0" xfId="3" applyNumberFormat="1" applyFill="1"/>
    <xf numFmtId="164" fontId="6" fillId="0" borderId="0" xfId="3" applyNumberFormat="1" applyFont="1"/>
    <xf numFmtId="0" fontId="6" fillId="0" borderId="0" xfId="3" applyFont="1"/>
    <xf numFmtId="0" fontId="1" fillId="0" borderId="0" xfId="3" applyFill="1" applyBorder="1"/>
    <xf numFmtId="0" fontId="1" fillId="0" borderId="0" xfId="3" applyFill="1"/>
    <xf numFmtId="0" fontId="7" fillId="0" borderId="0" xfId="3" applyFont="1" applyBorder="1"/>
    <xf numFmtId="0" fontId="6" fillId="0" borderId="0" xfId="3" applyFont="1" applyBorder="1"/>
    <xf numFmtId="164" fontId="6" fillId="0" borderId="0" xfId="3" applyNumberFormat="1" applyFont="1" applyBorder="1"/>
    <xf numFmtId="0" fontId="1" fillId="0" borderId="0" xfId="3" applyBorder="1"/>
    <xf numFmtId="0" fontId="2" fillId="0" borderId="0" xfId="3" applyFont="1" applyBorder="1" applyAlignment="1">
      <alignment horizontal="center" vertical="center"/>
    </xf>
    <xf numFmtId="4" fontId="6" fillId="0" borderId="0" xfId="3" applyNumberFormat="1" applyFont="1" applyBorder="1" applyAlignment="1">
      <alignment horizontal="right"/>
    </xf>
    <xf numFmtId="164" fontId="2" fillId="0" borderId="0" xfId="3" applyNumberFormat="1" applyFont="1" applyBorder="1" applyAlignment="1">
      <alignment horizontal="center" vertical="center"/>
    </xf>
    <xf numFmtId="0" fontId="8" fillId="2" borderId="0" xfId="3" applyFont="1" applyFill="1"/>
    <xf numFmtId="0" fontId="8" fillId="3" borderId="0" xfId="3" applyFont="1" applyFill="1"/>
    <xf numFmtId="0" fontId="3" fillId="0" borderId="0" xfId="3" applyFont="1" applyFill="1" applyBorder="1" applyAlignment="1">
      <alignment horizontal="left"/>
    </xf>
    <xf numFmtId="4" fontId="11" fillId="0" borderId="0" xfId="3" applyNumberFormat="1" applyFont="1" applyFill="1" applyBorder="1" applyAlignment="1">
      <alignment horizontal="left"/>
    </xf>
    <xf numFmtId="0" fontId="3" fillId="0" borderId="0" xfId="3" applyFont="1" applyFill="1" applyAlignment="1">
      <alignment horizontal="left"/>
    </xf>
    <xf numFmtId="0" fontId="3" fillId="0" borderId="0" xfId="3" applyFont="1" applyFill="1" applyBorder="1"/>
    <xf numFmtId="4" fontId="11" fillId="0" borderId="0" xfId="3" applyNumberFormat="1" applyFont="1" applyFill="1" applyBorder="1"/>
    <xf numFmtId="0" fontId="3" fillId="0" borderId="0" xfId="3" applyFont="1" applyFill="1"/>
    <xf numFmtId="0" fontId="8" fillId="0" borderId="0" xfId="3" applyFont="1" applyFill="1" applyBorder="1"/>
    <xf numFmtId="0" fontId="8" fillId="0" borderId="0" xfId="3" applyFont="1" applyFill="1"/>
    <xf numFmtId="0" fontId="5" fillId="0" borderId="0" xfId="3" applyFont="1" applyFill="1" applyBorder="1"/>
    <xf numFmtId="0" fontId="5" fillId="0" borderId="0" xfId="3" applyFont="1" applyFill="1"/>
    <xf numFmtId="4" fontId="5" fillId="0" borderId="0" xfId="3" applyNumberFormat="1" applyFont="1" applyFill="1" applyBorder="1"/>
    <xf numFmtId="0" fontId="4" fillId="0" borderId="5" xfId="3" applyFont="1" applyBorder="1" applyAlignment="1">
      <alignment horizontal="left" vertical="distributed" wrapText="1"/>
    </xf>
    <xf numFmtId="4" fontId="4" fillId="0" borderId="1" xfId="3" applyNumberFormat="1" applyFont="1" applyBorder="1" applyAlignment="1">
      <alignment horizontal="right" vertical="distributed"/>
    </xf>
    <xf numFmtId="4" fontId="4" fillId="0" borderId="1" xfId="3" applyNumberFormat="1" applyFont="1" applyFill="1" applyBorder="1" applyAlignment="1">
      <alignment horizontal="right" vertical="distributed"/>
    </xf>
    <xf numFmtId="0" fontId="4" fillId="0" borderId="0" xfId="3" applyFont="1" applyFill="1" applyBorder="1" applyAlignment="1">
      <alignment vertical="top"/>
    </xf>
    <xf numFmtId="4" fontId="4" fillId="0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4" fillId="2" borderId="0" xfId="3" applyFont="1" applyFill="1" applyAlignment="1">
      <alignment vertical="top"/>
    </xf>
    <xf numFmtId="0" fontId="4" fillId="0" borderId="0" xfId="3" applyFont="1" applyAlignment="1">
      <alignment vertical="top"/>
    </xf>
    <xf numFmtId="4" fontId="4" fillId="0" borderId="6" xfId="3" applyNumberFormat="1" applyFont="1" applyBorder="1" applyAlignment="1">
      <alignment horizontal="right" vertical="distributed"/>
    </xf>
    <xf numFmtId="4" fontId="4" fillId="0" borderId="5" xfId="3" applyNumberFormat="1" applyFont="1" applyBorder="1" applyAlignment="1">
      <alignment horizontal="right" vertical="distributed"/>
    </xf>
    <xf numFmtId="4" fontId="4" fillId="0" borderId="5" xfId="3" applyNumberFormat="1" applyFont="1" applyFill="1" applyBorder="1" applyAlignment="1">
      <alignment horizontal="right" vertical="distributed"/>
    </xf>
    <xf numFmtId="0" fontId="4" fillId="3" borderId="0" xfId="3" applyFont="1" applyFill="1" applyAlignment="1">
      <alignment vertical="top"/>
    </xf>
    <xf numFmtId="0" fontId="4" fillId="0" borderId="6" xfId="3" applyFont="1" applyBorder="1" applyAlignment="1">
      <alignment horizontal="left" vertical="distributed" wrapText="1"/>
    </xf>
    <xf numFmtId="164" fontId="4" fillId="0" borderId="6" xfId="3" applyNumberFormat="1" applyFont="1" applyBorder="1" applyAlignment="1">
      <alignment horizontal="right" vertical="distributed"/>
    </xf>
    <xf numFmtId="4" fontId="4" fillId="0" borderId="6" xfId="3" applyNumberFormat="1" applyFont="1" applyFill="1" applyBorder="1" applyAlignment="1">
      <alignment horizontal="right" vertical="distributed"/>
    </xf>
    <xf numFmtId="0" fontId="4" fillId="0" borderId="0" xfId="3" applyFont="1" applyBorder="1" applyAlignment="1">
      <alignment vertical="top"/>
    </xf>
    <xf numFmtId="4" fontId="4" fillId="0" borderId="7" xfId="3" applyNumberFormat="1" applyFont="1" applyBorder="1" applyAlignment="1">
      <alignment horizontal="right" vertical="distributed"/>
    </xf>
    <xf numFmtId="4" fontId="4" fillId="0" borderId="3" xfId="3" applyNumberFormat="1" applyFont="1" applyBorder="1" applyAlignment="1">
      <alignment horizontal="right" vertical="distributed"/>
    </xf>
    <xf numFmtId="4" fontId="4" fillId="0" borderId="7" xfId="3" applyNumberFormat="1" applyFont="1" applyFill="1" applyBorder="1" applyAlignment="1">
      <alignment horizontal="right" vertical="distributed"/>
    </xf>
    <xf numFmtId="4" fontId="5" fillId="0" borderId="0" xfId="3" applyNumberFormat="1" applyFont="1" applyFill="1" applyBorder="1" applyAlignment="1">
      <alignment vertical="top"/>
    </xf>
    <xf numFmtId="0" fontId="4" fillId="3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0" fontId="5" fillId="2" borderId="0" xfId="3" applyFont="1" applyFill="1" applyBorder="1" applyAlignment="1">
      <alignment vertical="top"/>
    </xf>
    <xf numFmtId="0" fontId="5" fillId="2" borderId="0" xfId="3" applyFont="1" applyFill="1" applyAlignment="1">
      <alignment vertical="top"/>
    </xf>
    <xf numFmtId="0" fontId="5" fillId="0" borderId="0" xfId="3" applyFont="1" applyAlignment="1">
      <alignment vertical="top"/>
    </xf>
    <xf numFmtId="0" fontId="5" fillId="3" borderId="0" xfId="3" applyFont="1" applyFill="1" applyAlignment="1">
      <alignment vertical="top"/>
    </xf>
    <xf numFmtId="0" fontId="4" fillId="0" borderId="7" xfId="3" applyFont="1" applyBorder="1" applyAlignment="1">
      <alignment horizontal="left" vertical="distributed" wrapText="1"/>
    </xf>
    <xf numFmtId="0" fontId="5" fillId="0" borderId="0" xfId="3" applyFont="1" applyFill="1" applyAlignment="1">
      <alignment vertical="top"/>
    </xf>
    <xf numFmtId="0" fontId="4" fillId="0" borderId="5" xfId="3" applyFont="1" applyBorder="1" applyAlignment="1">
      <alignment horizontal="left" vertical="center" wrapText="1"/>
    </xf>
    <xf numFmtId="0" fontId="4" fillId="2" borderId="8" xfId="3" applyFont="1" applyFill="1" applyBorder="1" applyAlignment="1">
      <alignment vertical="top"/>
    </xf>
    <xf numFmtId="0" fontId="4" fillId="2" borderId="6" xfId="3" applyFont="1" applyFill="1" applyBorder="1" applyAlignment="1">
      <alignment vertical="top"/>
    </xf>
    <xf numFmtId="0" fontId="4" fillId="0" borderId="6" xfId="3" applyFont="1" applyFill="1" applyBorder="1" applyAlignment="1">
      <alignment vertical="top"/>
    </xf>
    <xf numFmtId="0" fontId="4" fillId="2" borderId="9" xfId="3" applyFont="1" applyFill="1" applyBorder="1" applyAlignment="1">
      <alignment vertical="top"/>
    </xf>
    <xf numFmtId="0" fontId="4" fillId="3" borderId="9" xfId="3" applyFont="1" applyFill="1" applyBorder="1" applyAlignment="1">
      <alignment vertical="top"/>
    </xf>
    <xf numFmtId="0" fontId="4" fillId="0" borderId="3" xfId="3" applyFont="1" applyFill="1" applyBorder="1" applyAlignment="1">
      <alignment horizontal="left" vertical="distributed" wrapText="1"/>
    </xf>
    <xf numFmtId="4" fontId="4" fillId="0" borderId="3" xfId="3" applyNumberFormat="1" applyFont="1" applyFill="1" applyBorder="1" applyAlignment="1">
      <alignment horizontal="right" vertical="distributed"/>
    </xf>
    <xf numFmtId="0" fontId="5" fillId="2" borderId="9" xfId="3" applyFont="1" applyFill="1" applyBorder="1" applyAlignment="1">
      <alignment vertical="top"/>
    </xf>
    <xf numFmtId="0" fontId="5" fillId="0" borderId="9" xfId="3" applyFont="1" applyBorder="1" applyAlignment="1">
      <alignment vertical="top"/>
    </xf>
    <xf numFmtId="0" fontId="5" fillId="0" borderId="0" xfId="3" applyFont="1" applyBorder="1" applyAlignment="1">
      <alignment vertical="top"/>
    </xf>
    <xf numFmtId="0" fontId="4" fillId="0" borderId="5" xfId="3" applyFont="1" applyFill="1" applyBorder="1" applyAlignment="1">
      <alignment horizontal="left" vertical="distributed" wrapText="1"/>
    </xf>
    <xf numFmtId="164" fontId="4" fillId="0" borderId="6" xfId="3" applyNumberFormat="1" applyFont="1" applyFill="1" applyBorder="1" applyAlignment="1">
      <alignment horizontal="right" vertical="distributed"/>
    </xf>
    <xf numFmtId="0" fontId="4" fillId="0" borderId="6" xfId="3" applyFont="1" applyFill="1" applyBorder="1" applyAlignment="1">
      <alignment horizontal="left" vertical="distributed" wrapText="1"/>
    </xf>
    <xf numFmtId="0" fontId="5" fillId="0" borderId="6" xfId="3" applyFont="1" applyBorder="1" applyAlignment="1">
      <alignment vertical="top"/>
    </xf>
    <xf numFmtId="0" fontId="4" fillId="0" borderId="1" xfId="3" applyFont="1" applyFill="1" applyBorder="1" applyAlignment="1">
      <alignment horizontal="left" vertical="distributed" wrapText="1"/>
    </xf>
    <xf numFmtId="164" fontId="4" fillId="0" borderId="1" xfId="3" applyNumberFormat="1" applyFont="1" applyFill="1" applyBorder="1" applyAlignment="1">
      <alignment horizontal="right" vertical="distributed"/>
    </xf>
    <xf numFmtId="0" fontId="5" fillId="2" borderId="8" xfId="3" applyFont="1" applyFill="1" applyBorder="1" applyAlignment="1">
      <alignment vertical="top"/>
    </xf>
    <xf numFmtId="0" fontId="5" fillId="2" borderId="6" xfId="3" applyFont="1" applyFill="1" applyBorder="1" applyAlignment="1">
      <alignment vertical="top"/>
    </xf>
    <xf numFmtId="0" fontId="5" fillId="4" borderId="0" xfId="3" applyFont="1" applyFill="1" applyAlignment="1">
      <alignment vertical="top"/>
    </xf>
    <xf numFmtId="0" fontId="4" fillId="0" borderId="6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/>
    </xf>
    <xf numFmtId="0" fontId="5" fillId="0" borderId="6" xfId="3" applyFont="1" applyFill="1" applyBorder="1" applyAlignment="1">
      <alignment horizontal="left" vertical="center"/>
    </xf>
    <xf numFmtId="0" fontId="5" fillId="3" borderId="6" xfId="3" applyFont="1" applyFill="1" applyBorder="1" applyAlignment="1">
      <alignment horizontal="left" vertical="center"/>
    </xf>
    <xf numFmtId="0" fontId="5" fillId="0" borderId="6" xfId="3" applyFont="1" applyFill="1" applyBorder="1" applyAlignment="1">
      <alignment vertical="top"/>
    </xf>
    <xf numFmtId="0" fontId="4" fillId="2" borderId="10" xfId="3" applyFont="1" applyFill="1" applyBorder="1" applyAlignment="1">
      <alignment vertical="top"/>
    </xf>
    <xf numFmtId="0" fontId="4" fillId="2" borderId="7" xfId="3" applyFont="1" applyFill="1" applyBorder="1" applyAlignment="1">
      <alignment vertical="top"/>
    </xf>
    <xf numFmtId="0" fontId="4" fillId="3" borderId="7" xfId="3" applyFont="1" applyFill="1" applyBorder="1" applyAlignment="1">
      <alignment vertical="top"/>
    </xf>
    <xf numFmtId="0" fontId="4" fillId="0" borderId="5" xfId="3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4" fontId="5" fillId="0" borderId="0" xfId="3" applyNumberFormat="1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5" fillId="2" borderId="8" xfId="3" applyFont="1" applyFill="1" applyBorder="1" applyAlignment="1">
      <alignment horizontal="left" vertical="center"/>
    </xf>
    <xf numFmtId="0" fontId="5" fillId="2" borderId="6" xfId="3" applyFont="1" applyFill="1" applyBorder="1" applyAlignment="1">
      <alignment horizontal="left" vertical="center"/>
    </xf>
    <xf numFmtId="0" fontId="4" fillId="0" borderId="2" xfId="3" applyFont="1" applyBorder="1" applyAlignment="1">
      <alignment horizontal="left" vertical="distributed" wrapText="1"/>
    </xf>
    <xf numFmtId="0" fontId="5" fillId="4" borderId="6" xfId="3" applyFont="1" applyFill="1" applyBorder="1" applyAlignment="1">
      <alignment vertical="top"/>
    </xf>
    <xf numFmtId="0" fontId="4" fillId="0" borderId="6" xfId="3" applyFont="1" applyBorder="1" applyAlignment="1">
      <alignment vertical="top"/>
    </xf>
    <xf numFmtId="0" fontId="5" fillId="2" borderId="11" xfId="3" applyFont="1" applyFill="1" applyBorder="1" applyAlignment="1">
      <alignment vertical="top"/>
    </xf>
    <xf numFmtId="0" fontId="5" fillId="2" borderId="1" xfId="3" applyFont="1" applyFill="1" applyBorder="1" applyAlignment="1">
      <alignment vertical="top"/>
    </xf>
    <xf numFmtId="0" fontId="5" fillId="3" borderId="1" xfId="3" applyFont="1" applyFill="1" applyBorder="1" applyAlignment="1">
      <alignment vertical="top"/>
    </xf>
    <xf numFmtId="0" fontId="4" fillId="3" borderId="6" xfId="3" applyFont="1" applyFill="1" applyBorder="1" applyAlignment="1">
      <alignment vertical="top"/>
    </xf>
    <xf numFmtId="0" fontId="4" fillId="0" borderId="7" xfId="3" applyFont="1" applyBorder="1" applyAlignment="1">
      <alignment vertical="top"/>
    </xf>
    <xf numFmtId="0" fontId="5" fillId="3" borderId="6" xfId="3" applyFont="1" applyFill="1" applyBorder="1" applyAlignment="1">
      <alignment vertical="top"/>
    </xf>
    <xf numFmtId="0" fontId="5" fillId="2" borderId="10" xfId="3" applyFont="1" applyFill="1" applyBorder="1" applyAlignment="1">
      <alignment vertical="top"/>
    </xf>
    <xf numFmtId="0" fontId="5" fillId="2" borderId="7" xfId="3" applyFont="1" applyFill="1" applyBorder="1" applyAlignment="1">
      <alignment vertical="top"/>
    </xf>
    <xf numFmtId="0" fontId="5" fillId="3" borderId="7" xfId="3" applyFont="1" applyFill="1" applyBorder="1" applyAlignment="1">
      <alignment vertical="top"/>
    </xf>
    <xf numFmtId="0" fontId="5" fillId="3" borderId="0" xfId="3" applyFont="1" applyFill="1" applyBorder="1" applyAlignment="1">
      <alignment vertical="top"/>
    </xf>
    <xf numFmtId="0" fontId="4" fillId="0" borderId="7" xfId="3" applyFont="1" applyFill="1" applyBorder="1" applyAlignment="1">
      <alignment horizontal="left" vertical="distributed" wrapText="1"/>
    </xf>
    <xf numFmtId="0" fontId="5" fillId="3" borderId="0" xfId="3" applyFont="1" applyFill="1" applyBorder="1"/>
    <xf numFmtId="0" fontId="5" fillId="0" borderId="0" xfId="3" applyFont="1" applyBorder="1"/>
    <xf numFmtId="164" fontId="4" fillId="0" borderId="1" xfId="3" applyNumberFormat="1" applyFont="1" applyBorder="1" applyAlignment="1">
      <alignment horizontal="right" vertical="distributed"/>
    </xf>
    <xf numFmtId="0" fontId="4" fillId="0" borderId="1" xfId="3" applyFont="1" applyBorder="1" applyAlignment="1">
      <alignment horizontal="left" vertical="distributed" wrapText="1"/>
    </xf>
    <xf numFmtId="4" fontId="5" fillId="0" borderId="0" xfId="3" applyNumberFormat="1" applyFont="1"/>
    <xf numFmtId="4" fontId="5" fillId="2" borderId="0" xfId="3" applyNumberFormat="1" applyFont="1" applyFill="1" applyBorder="1"/>
    <xf numFmtId="4" fontId="5" fillId="2" borderId="0" xfId="3" applyNumberFormat="1" applyFont="1" applyFill="1"/>
    <xf numFmtId="4" fontId="5" fillId="3" borderId="0" xfId="3" applyNumberFormat="1" applyFont="1" applyFill="1"/>
    <xf numFmtId="164" fontId="5" fillId="0" borderId="0" xfId="3" applyNumberFormat="1" applyFont="1" applyBorder="1"/>
    <xf numFmtId="164" fontId="4" fillId="0" borderId="7" xfId="3" applyNumberFormat="1" applyFont="1" applyBorder="1" applyAlignment="1">
      <alignment horizontal="right" vertical="distributed"/>
    </xf>
    <xf numFmtId="164" fontId="4" fillId="0" borderId="7" xfId="3" applyNumberFormat="1" applyFont="1" applyFill="1" applyBorder="1" applyAlignment="1">
      <alignment horizontal="right" vertical="distributed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3" xfId="3" applyFont="1" applyBorder="1" applyAlignment="1">
      <alignment horizontal="left" vertical="distributed" wrapText="1"/>
    </xf>
    <xf numFmtId="4" fontId="4" fillId="0" borderId="12" xfId="3" applyNumberFormat="1" applyFont="1" applyBorder="1" applyAlignment="1">
      <alignment horizontal="right" vertical="distributed"/>
    </xf>
    <xf numFmtId="4" fontId="4" fillId="0" borderId="4" xfId="3" applyNumberFormat="1" applyFont="1" applyBorder="1" applyAlignment="1">
      <alignment horizontal="right" vertical="distributed"/>
    </xf>
    <xf numFmtId="164" fontId="4" fillId="0" borderId="12" xfId="3" applyNumberFormat="1" applyFont="1" applyBorder="1" applyAlignment="1">
      <alignment horizontal="right" vertical="distributed"/>
    </xf>
    <xf numFmtId="0" fontId="4" fillId="2" borderId="12" xfId="3" applyFont="1" applyFill="1" applyBorder="1" applyAlignment="1">
      <alignment horizontal="left" vertical="distributed" wrapText="1"/>
    </xf>
    <xf numFmtId="4" fontId="4" fillId="2" borderId="12" xfId="3" applyNumberFormat="1" applyFont="1" applyFill="1" applyBorder="1" applyAlignment="1">
      <alignment horizontal="right" vertical="distributed"/>
    </xf>
    <xf numFmtId="0" fontId="10" fillId="6" borderId="1" xfId="3" applyFont="1" applyFill="1" applyBorder="1" applyAlignment="1">
      <alignment horizontal="center" vertical="center"/>
    </xf>
    <xf numFmtId="0" fontId="10" fillId="6" borderId="1" xfId="3" applyFont="1" applyFill="1" applyBorder="1" applyAlignment="1">
      <alignment horizontal="center" vertical="center" wrapText="1"/>
    </xf>
    <xf numFmtId="0" fontId="10" fillId="6" borderId="2" xfId="3" applyFont="1" applyFill="1" applyBorder="1" applyAlignment="1">
      <alignment horizontal="center" vertical="center" wrapText="1"/>
    </xf>
    <xf numFmtId="164" fontId="10" fillId="6" borderId="1" xfId="3" applyNumberFormat="1" applyFont="1" applyFill="1" applyBorder="1" applyAlignment="1">
      <alignment horizontal="center" vertical="center" wrapText="1"/>
    </xf>
    <xf numFmtId="0" fontId="4" fillId="6" borderId="6" xfId="3" applyFont="1" applyFill="1" applyBorder="1" applyAlignment="1">
      <alignment horizontal="center" vertical="center"/>
    </xf>
    <xf numFmtId="0" fontId="4" fillId="6" borderId="6" xfId="3" applyFont="1" applyFill="1" applyBorder="1" applyAlignment="1">
      <alignment horizontal="center" vertical="center" wrapText="1"/>
    </xf>
    <xf numFmtId="0" fontId="4" fillId="6" borderId="6" xfId="3" applyFont="1" applyFill="1" applyBorder="1" applyAlignment="1">
      <alignment horizontal="left" vertical="distributed" wrapText="1"/>
    </xf>
    <xf numFmtId="4" fontId="4" fillId="6" borderId="6" xfId="3" applyNumberFormat="1" applyFont="1" applyFill="1" applyBorder="1" applyAlignment="1">
      <alignment horizontal="right" vertical="distributed"/>
    </xf>
    <xf numFmtId="0" fontId="4" fillId="6" borderId="1" xfId="3" applyFont="1" applyFill="1" applyBorder="1" applyAlignment="1">
      <alignment horizontal="left" vertical="distributed" wrapText="1"/>
    </xf>
    <xf numFmtId="4" fontId="4" fillId="6" borderId="1" xfId="3" applyNumberFormat="1" applyFont="1" applyFill="1" applyBorder="1" applyAlignment="1">
      <alignment horizontal="right" vertical="distributed"/>
    </xf>
    <xf numFmtId="0" fontId="4" fillId="5" borderId="2" xfId="3" applyFont="1" applyFill="1" applyBorder="1" applyAlignment="1">
      <alignment horizontal="left" vertical="distributed"/>
    </xf>
    <xf numFmtId="4" fontId="4" fillId="5" borderId="13" xfId="3" applyNumberFormat="1" applyFont="1" applyFill="1" applyBorder="1" applyAlignment="1">
      <alignment horizontal="center" vertical="center" wrapText="1"/>
    </xf>
    <xf numFmtId="4" fontId="4" fillId="5" borderId="11" xfId="3" applyNumberFormat="1" applyFont="1" applyFill="1" applyBorder="1" applyAlignment="1">
      <alignment horizontal="center" vertical="center" wrapText="1"/>
    </xf>
    <xf numFmtId="0" fontId="4" fillId="5" borderId="5" xfId="3" applyFont="1" applyFill="1" applyBorder="1" applyAlignment="1">
      <alignment horizontal="left" vertical="distributed" wrapText="1"/>
    </xf>
    <xf numFmtId="4" fontId="4" fillId="5" borderId="1" xfId="3" applyNumberFormat="1" applyFont="1" applyFill="1" applyBorder="1" applyAlignment="1">
      <alignment horizontal="right" vertical="distributed"/>
    </xf>
    <xf numFmtId="0" fontId="4" fillId="5" borderId="1" xfId="3" applyFont="1" applyFill="1" applyBorder="1" applyAlignment="1">
      <alignment horizontal="left" vertical="distributed" wrapText="1"/>
    </xf>
    <xf numFmtId="0" fontId="4" fillId="5" borderId="3" xfId="3" applyFont="1" applyFill="1" applyBorder="1" applyAlignment="1">
      <alignment horizontal="left" vertical="distributed" wrapText="1"/>
    </xf>
    <xf numFmtId="0" fontId="4" fillId="5" borderId="2" xfId="3" applyFont="1" applyFill="1" applyBorder="1" applyAlignment="1">
      <alignment horizontal="left" vertical="center" wrapText="1"/>
    </xf>
    <xf numFmtId="0" fontId="4" fillId="5" borderId="1" xfId="3" applyFont="1" applyFill="1" applyBorder="1" applyAlignment="1">
      <alignment horizontal="left" vertical="center" wrapText="1"/>
    </xf>
    <xf numFmtId="0" fontId="4" fillId="5" borderId="2" xfId="3" applyFont="1" applyFill="1" applyBorder="1" applyAlignment="1">
      <alignment horizontal="left" vertical="distributed" wrapText="1"/>
    </xf>
    <xf numFmtId="4" fontId="4" fillId="5" borderId="13" xfId="3" applyNumberFormat="1" applyFont="1" applyFill="1" applyBorder="1" applyAlignment="1">
      <alignment horizontal="left" vertical="center"/>
    </xf>
    <xf numFmtId="164" fontId="4" fillId="5" borderId="11" xfId="3" applyNumberFormat="1" applyFont="1" applyFill="1" applyBorder="1" applyAlignment="1">
      <alignment horizontal="left" vertical="center"/>
    </xf>
    <xf numFmtId="4" fontId="4" fillId="5" borderId="13" xfId="3" applyNumberFormat="1" applyFont="1" applyFill="1" applyBorder="1" applyAlignment="1">
      <alignment horizontal="right" vertical="distributed"/>
    </xf>
    <xf numFmtId="164" fontId="4" fillId="5" borderId="11" xfId="3" applyNumberFormat="1" applyFont="1" applyFill="1" applyBorder="1" applyAlignment="1">
      <alignment horizontal="right" vertical="distributed"/>
    </xf>
    <xf numFmtId="0" fontId="4" fillId="5" borderId="6" xfId="3" applyFont="1" applyFill="1" applyBorder="1" applyAlignment="1">
      <alignment horizontal="left" vertical="distributed" wrapText="1"/>
    </xf>
    <xf numFmtId="4" fontId="4" fillId="5" borderId="6" xfId="3" applyNumberFormat="1" applyFont="1" applyFill="1" applyBorder="1" applyAlignment="1">
      <alignment horizontal="right" vertical="distributed" wrapText="1"/>
    </xf>
    <xf numFmtId="4" fontId="4" fillId="5" borderId="6" xfId="3" applyNumberFormat="1" applyFont="1" applyFill="1" applyBorder="1" applyAlignment="1">
      <alignment horizontal="right" vertical="distributed"/>
    </xf>
    <xf numFmtId="4" fontId="4" fillId="5" borderId="11" xfId="3" applyNumberFormat="1" applyFont="1" applyFill="1" applyBorder="1" applyAlignment="1">
      <alignment horizontal="right" vertical="distributed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horizontal="center" vertical="center"/>
    </xf>
  </cellXfs>
  <cellStyles count="5">
    <cellStyle name="Normal" xfId="0" builtinId="0"/>
    <cellStyle name="Normal 2" xfId="1"/>
    <cellStyle name="Obično 2" xfId="2"/>
    <cellStyle name="Obično 3" xfId="3"/>
    <cellStyle name="Obično_17. SOCIJALNO PARTNERSTV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L102"/>
  <sheetViews>
    <sheetView tabSelected="1" topLeftCell="A37" zoomScale="110" zoomScaleNormal="110" workbookViewId="0">
      <selection activeCell="M8" sqref="M8"/>
    </sheetView>
  </sheetViews>
  <sheetFormatPr defaultColWidth="69.28515625" defaultRowHeight="15.75" x14ac:dyDescent="0.25"/>
  <cols>
    <col min="1" max="1" width="60.7109375" style="7" customWidth="1"/>
    <col min="2" max="4" width="12.7109375" style="13" customWidth="1"/>
    <col min="5" max="5" width="14.140625" style="13" customWidth="1"/>
    <col min="6" max="6" width="12.7109375" style="13" customWidth="1"/>
    <col min="7" max="7" width="12.7109375" style="12" customWidth="1"/>
    <col min="8" max="9" width="9.140625" style="14" customWidth="1"/>
    <col min="10" max="10" width="12.140625" style="29" bestFit="1" customWidth="1"/>
    <col min="11" max="11" width="9.140625" style="14" customWidth="1"/>
    <col min="12" max="17" width="9.140625" style="15" customWidth="1"/>
    <col min="18" max="244" width="9.140625" style="7" customWidth="1"/>
    <col min="245" max="16384" width="69.28515625" style="7"/>
  </cols>
  <sheetData>
    <row r="1" spans="1:106" s="2" customFormat="1" ht="22.5" customHeight="1" x14ac:dyDescent="0.3">
      <c r="A1" s="160" t="s">
        <v>73</v>
      </c>
      <c r="B1" s="160"/>
      <c r="C1" s="160"/>
      <c r="D1" s="160"/>
      <c r="E1" s="160"/>
      <c r="F1" s="160"/>
      <c r="G1" s="160"/>
      <c r="H1" s="25"/>
      <c r="I1" s="25"/>
      <c r="J1" s="26"/>
      <c r="K1" s="25"/>
      <c r="L1" s="27"/>
      <c r="M1" s="2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</row>
    <row r="2" spans="1:106" s="4" customFormat="1" ht="20.25" customHeight="1" x14ac:dyDescent="0.3">
      <c r="A2" s="161" t="s">
        <v>72</v>
      </c>
      <c r="B2" s="161"/>
      <c r="C2" s="161"/>
      <c r="D2" s="161"/>
      <c r="E2" s="161"/>
      <c r="F2" s="161"/>
      <c r="G2" s="161"/>
      <c r="H2" s="28"/>
      <c r="I2" s="28"/>
      <c r="J2" s="29"/>
      <c r="K2" s="28"/>
      <c r="L2" s="30"/>
      <c r="M2" s="3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</row>
    <row r="3" spans="1:106" s="4" customFormat="1" ht="3" customHeight="1" x14ac:dyDescent="0.3">
      <c r="A3" s="20"/>
      <c r="B3" s="20"/>
      <c r="C3" s="20"/>
      <c r="D3" s="20"/>
      <c r="E3" s="20"/>
      <c r="F3" s="20"/>
      <c r="G3" s="22"/>
      <c r="H3" s="28"/>
      <c r="I3" s="28"/>
      <c r="J3" s="29"/>
      <c r="K3" s="28"/>
      <c r="L3" s="30"/>
      <c r="M3" s="30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</row>
    <row r="4" spans="1:106" s="24" customFormat="1" ht="48.75" x14ac:dyDescent="0.25">
      <c r="A4" s="132" t="s">
        <v>0</v>
      </c>
      <c r="B4" s="133" t="s">
        <v>66</v>
      </c>
      <c r="C4" s="134" t="s">
        <v>70</v>
      </c>
      <c r="D4" s="133" t="s">
        <v>69</v>
      </c>
      <c r="E4" s="133" t="s">
        <v>71</v>
      </c>
      <c r="F4" s="133" t="s">
        <v>67</v>
      </c>
      <c r="G4" s="135" t="s">
        <v>68</v>
      </c>
      <c r="H4" s="31"/>
      <c r="I4" s="31"/>
      <c r="J4" s="29"/>
      <c r="K4" s="31"/>
      <c r="L4" s="32"/>
      <c r="M4" s="3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</row>
    <row r="5" spans="1:106" s="6" customFormat="1" ht="19.899999999999999" customHeight="1" x14ac:dyDescent="0.25">
      <c r="A5" s="136"/>
      <c r="B5" s="137" t="s">
        <v>1</v>
      </c>
      <c r="C5" s="137" t="s">
        <v>2</v>
      </c>
      <c r="D5" s="137" t="s">
        <v>3</v>
      </c>
      <c r="E5" s="137" t="s">
        <v>4</v>
      </c>
      <c r="F5" s="137" t="s">
        <v>5</v>
      </c>
      <c r="G5" s="137" t="s">
        <v>57</v>
      </c>
      <c r="H5" s="33"/>
      <c r="I5" s="33"/>
      <c r="J5" s="29"/>
      <c r="K5" s="33"/>
      <c r="L5" s="34"/>
      <c r="M5" s="3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</row>
    <row r="6" spans="1:106" s="6" customFormat="1" ht="24.95" customHeight="1" x14ac:dyDescent="0.2">
      <c r="A6" s="142" t="s">
        <v>56</v>
      </c>
      <c r="B6" s="143"/>
      <c r="C6" s="143"/>
      <c r="D6" s="143"/>
      <c r="E6" s="143"/>
      <c r="F6" s="143"/>
      <c r="G6" s="144"/>
      <c r="H6" s="33"/>
      <c r="I6" s="33"/>
      <c r="J6" s="35"/>
      <c r="K6" s="33"/>
      <c r="L6" s="34"/>
      <c r="M6" s="3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</row>
    <row r="7" spans="1:106" s="43" customFormat="1" ht="24.95" customHeight="1" x14ac:dyDescent="0.25">
      <c r="A7" s="126" t="s">
        <v>58</v>
      </c>
      <c r="B7" s="127">
        <v>5164533</v>
      </c>
      <c r="C7" s="127">
        <v>5164533</v>
      </c>
      <c r="D7" s="127">
        <v>5164533</v>
      </c>
      <c r="E7" s="128">
        <v>5074533</v>
      </c>
      <c r="F7" s="128">
        <v>5074533</v>
      </c>
      <c r="G7" s="129">
        <v>4673150.9000000004</v>
      </c>
      <c r="H7" s="39"/>
      <c r="I7" s="39"/>
      <c r="J7" s="40"/>
      <c r="K7" s="39"/>
      <c r="L7" s="39"/>
      <c r="M7" s="39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</row>
    <row r="8" spans="1:106" s="43" customFormat="1" ht="24.95" customHeight="1" x14ac:dyDescent="0.25">
      <c r="A8" s="36" t="s">
        <v>6</v>
      </c>
      <c r="B8" s="44">
        <v>120000</v>
      </c>
      <c r="C8" s="44">
        <v>305000</v>
      </c>
      <c r="D8" s="44">
        <v>305000</v>
      </c>
      <c r="E8" s="45">
        <v>205000</v>
      </c>
      <c r="F8" s="45">
        <v>205000</v>
      </c>
      <c r="G8" s="49">
        <v>154903.54999999999</v>
      </c>
      <c r="H8" s="39"/>
      <c r="I8" s="39"/>
      <c r="J8" s="40"/>
      <c r="K8" s="39"/>
      <c r="L8" s="39"/>
      <c r="M8" s="39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</row>
    <row r="9" spans="1:106" s="47" customFormat="1" ht="24.95" customHeight="1" x14ac:dyDescent="0.25">
      <c r="A9" s="145" t="s">
        <v>53</v>
      </c>
      <c r="B9" s="146">
        <f>SUM(B7,B8)</f>
        <v>5284533</v>
      </c>
      <c r="C9" s="146">
        <f>SUM(C7,C8)</f>
        <v>5469533</v>
      </c>
      <c r="D9" s="146">
        <f t="shared" ref="D9:G9" si="0">SUM(D7,D8)</f>
        <v>5469533</v>
      </c>
      <c r="E9" s="146">
        <f t="shared" si="0"/>
        <v>5279533</v>
      </c>
      <c r="F9" s="146">
        <f t="shared" ref="F9" si="1">SUM(F7,F8)</f>
        <v>5279533</v>
      </c>
      <c r="G9" s="146">
        <f t="shared" si="0"/>
        <v>4828054.45</v>
      </c>
      <c r="H9" s="39"/>
      <c r="I9" s="39"/>
      <c r="J9" s="40"/>
      <c r="K9" s="39"/>
      <c r="L9" s="39"/>
      <c r="M9" s="39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</row>
    <row r="10" spans="1:106" s="51" customFormat="1" ht="24.95" customHeight="1" x14ac:dyDescent="0.25">
      <c r="A10" s="48" t="s">
        <v>59</v>
      </c>
      <c r="B10" s="44">
        <v>105000</v>
      </c>
      <c r="C10" s="44">
        <v>105000</v>
      </c>
      <c r="D10" s="44">
        <v>105000</v>
      </c>
      <c r="E10" s="44">
        <v>105000</v>
      </c>
      <c r="F10" s="44">
        <v>105000</v>
      </c>
      <c r="G10" s="49">
        <v>95331.32</v>
      </c>
      <c r="H10" s="39"/>
      <c r="I10" s="39"/>
      <c r="J10" s="40"/>
      <c r="K10" s="39"/>
      <c r="L10" s="39"/>
      <c r="M10" s="39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</row>
    <row r="11" spans="1:106" s="56" customFormat="1" ht="24.95" customHeight="1" x14ac:dyDescent="0.25">
      <c r="A11" s="147" t="s">
        <v>7</v>
      </c>
      <c r="B11" s="146">
        <f t="shared" ref="B11:G11" si="2">B10</f>
        <v>105000</v>
      </c>
      <c r="C11" s="146">
        <f t="shared" ref="C11" si="3">C10</f>
        <v>105000</v>
      </c>
      <c r="D11" s="146">
        <f t="shared" si="2"/>
        <v>105000</v>
      </c>
      <c r="E11" s="146">
        <f t="shared" si="2"/>
        <v>105000</v>
      </c>
      <c r="F11" s="146">
        <f t="shared" ref="F11" si="4">F10</f>
        <v>105000</v>
      </c>
      <c r="G11" s="146">
        <f t="shared" si="2"/>
        <v>95331.32</v>
      </c>
      <c r="H11" s="39"/>
      <c r="I11" s="39"/>
      <c r="J11" s="40"/>
      <c r="K11" s="39"/>
      <c r="L11" s="39"/>
      <c r="M11" s="39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</row>
    <row r="12" spans="1:106" s="43" customFormat="1" ht="24.95" customHeight="1" x14ac:dyDescent="0.25">
      <c r="A12" s="116" t="s">
        <v>8</v>
      </c>
      <c r="B12" s="37">
        <v>874509</v>
      </c>
      <c r="C12" s="37">
        <v>909509</v>
      </c>
      <c r="D12" s="37">
        <v>909509</v>
      </c>
      <c r="E12" s="37">
        <v>864509</v>
      </c>
      <c r="F12" s="37">
        <v>864509</v>
      </c>
      <c r="G12" s="115">
        <v>796629.02</v>
      </c>
      <c r="H12" s="39"/>
      <c r="I12" s="39"/>
      <c r="J12" s="40"/>
      <c r="K12" s="39"/>
      <c r="L12" s="39"/>
      <c r="M12" s="39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</row>
    <row r="13" spans="1:106" s="60" customFormat="1" ht="24.95" customHeight="1" x14ac:dyDescent="0.25">
      <c r="A13" s="116" t="s">
        <v>9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115">
        <v>0</v>
      </c>
      <c r="H13" s="57"/>
      <c r="I13" s="57"/>
      <c r="J13" s="55"/>
      <c r="K13" s="57"/>
      <c r="L13" s="57"/>
      <c r="M13" s="57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</row>
    <row r="14" spans="1:106" s="61" customFormat="1" ht="24.95" customHeight="1" x14ac:dyDescent="0.25">
      <c r="A14" s="148" t="s">
        <v>10</v>
      </c>
      <c r="B14" s="146">
        <f t="shared" ref="B14:G14" si="5">SUM(B12,B13)</f>
        <v>874509</v>
      </c>
      <c r="C14" s="146">
        <f t="shared" ref="C14" si="6">SUM(C12,C13)</f>
        <v>909509</v>
      </c>
      <c r="D14" s="146">
        <f t="shared" si="5"/>
        <v>909509</v>
      </c>
      <c r="E14" s="146">
        <f t="shared" si="5"/>
        <v>864509</v>
      </c>
      <c r="F14" s="146">
        <f t="shared" ref="F14" si="7">SUM(F12,F13)</f>
        <v>864509</v>
      </c>
      <c r="G14" s="146">
        <f t="shared" si="5"/>
        <v>796629.02</v>
      </c>
      <c r="H14" s="57"/>
      <c r="I14" s="57"/>
      <c r="J14" s="55"/>
      <c r="K14" s="57"/>
      <c r="L14" s="57"/>
      <c r="M14" s="57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</row>
    <row r="15" spans="1:106" s="60" customFormat="1" ht="24.95" customHeight="1" x14ac:dyDescent="0.25">
      <c r="A15" s="116" t="s">
        <v>11</v>
      </c>
      <c r="B15" s="37">
        <v>275000</v>
      </c>
      <c r="C15" s="37">
        <v>275000</v>
      </c>
      <c r="D15" s="37">
        <v>200000</v>
      </c>
      <c r="E15" s="37">
        <v>120000</v>
      </c>
      <c r="F15" s="37">
        <v>120000</v>
      </c>
      <c r="G15" s="115">
        <v>86713.5</v>
      </c>
      <c r="H15" s="57"/>
      <c r="I15" s="57"/>
      <c r="J15" s="55"/>
      <c r="K15" s="57"/>
      <c r="L15" s="57"/>
      <c r="M15" s="57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</row>
    <row r="16" spans="1:106" s="63" customFormat="1" ht="24.95" customHeight="1" x14ac:dyDescent="0.25">
      <c r="A16" s="116" t="s">
        <v>12</v>
      </c>
      <c r="B16" s="37">
        <v>106000</v>
      </c>
      <c r="C16" s="37">
        <v>106000</v>
      </c>
      <c r="D16" s="37">
        <v>106000</v>
      </c>
      <c r="E16" s="37">
        <v>96000</v>
      </c>
      <c r="F16" s="37">
        <v>96000</v>
      </c>
      <c r="G16" s="115">
        <v>86022.2</v>
      </c>
      <c r="H16" s="57"/>
      <c r="I16" s="57"/>
      <c r="J16" s="55"/>
      <c r="K16" s="57"/>
      <c r="L16" s="57"/>
      <c r="M16" s="57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</row>
    <row r="17" spans="1:168" s="67" customFormat="1" ht="24.95" customHeight="1" x14ac:dyDescent="0.25">
      <c r="A17" s="64" t="s">
        <v>13</v>
      </c>
      <c r="B17" s="44">
        <v>15000</v>
      </c>
      <c r="C17" s="44">
        <v>15000</v>
      </c>
      <c r="D17" s="44">
        <v>15000</v>
      </c>
      <c r="E17" s="45">
        <v>5000</v>
      </c>
      <c r="F17" s="45">
        <v>5000</v>
      </c>
      <c r="G17" s="49">
        <v>3375</v>
      </c>
      <c r="H17" s="39"/>
      <c r="I17" s="39"/>
      <c r="J17" s="40"/>
      <c r="K17" s="39"/>
      <c r="L17" s="39"/>
      <c r="M17" s="39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65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</row>
    <row r="18" spans="1:168" s="69" customFormat="1" ht="24.95" customHeight="1" x14ac:dyDescent="0.25">
      <c r="A18" s="149" t="s">
        <v>14</v>
      </c>
      <c r="B18" s="146">
        <f t="shared" ref="B18:G18" si="8">SUM(B15,B16,B17)</f>
        <v>396000</v>
      </c>
      <c r="C18" s="146">
        <f t="shared" ref="C18" si="9">SUM(C15,C16,C17)</f>
        <v>396000</v>
      </c>
      <c r="D18" s="146">
        <f t="shared" si="8"/>
        <v>321000</v>
      </c>
      <c r="E18" s="146">
        <f t="shared" si="8"/>
        <v>221000</v>
      </c>
      <c r="F18" s="146">
        <f t="shared" ref="F18" si="10">SUM(F15,F16,F17)</f>
        <v>221000</v>
      </c>
      <c r="G18" s="146">
        <f t="shared" si="8"/>
        <v>176110.7</v>
      </c>
      <c r="H18" s="39"/>
      <c r="I18" s="39"/>
      <c r="J18" s="40"/>
      <c r="K18" s="39"/>
      <c r="L18" s="39"/>
      <c r="M18" s="39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</row>
    <row r="19" spans="1:168" s="73" customFormat="1" ht="24.95" customHeight="1" x14ac:dyDescent="0.25">
      <c r="A19" s="70" t="s">
        <v>15</v>
      </c>
      <c r="B19" s="54">
        <v>108000</v>
      </c>
      <c r="C19" s="54">
        <v>108000</v>
      </c>
      <c r="D19" s="54">
        <v>108000</v>
      </c>
      <c r="E19" s="54">
        <v>108000</v>
      </c>
      <c r="F19" s="54">
        <v>108000</v>
      </c>
      <c r="G19" s="123">
        <v>62052.66</v>
      </c>
      <c r="H19" s="57"/>
      <c r="I19" s="57"/>
      <c r="J19" s="55"/>
      <c r="K19" s="57"/>
      <c r="L19" s="57"/>
      <c r="M19" s="57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</row>
    <row r="20" spans="1:168" s="60" customFormat="1" ht="24.95" customHeight="1" x14ac:dyDescent="0.25">
      <c r="A20" s="75" t="s">
        <v>16</v>
      </c>
      <c r="B20" s="50">
        <v>150000</v>
      </c>
      <c r="C20" s="50">
        <v>150000</v>
      </c>
      <c r="D20" s="50">
        <v>150000</v>
      </c>
      <c r="E20" s="50">
        <v>150000</v>
      </c>
      <c r="F20" s="50">
        <v>150000</v>
      </c>
      <c r="G20" s="76">
        <v>88398.32</v>
      </c>
      <c r="H20" s="57"/>
      <c r="I20" s="57"/>
      <c r="J20" s="55"/>
      <c r="K20" s="57"/>
      <c r="L20" s="57"/>
      <c r="M20" s="57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</row>
    <row r="21" spans="1:168" s="60" customFormat="1" ht="24.95" customHeight="1" x14ac:dyDescent="0.25">
      <c r="A21" s="79" t="s">
        <v>17</v>
      </c>
      <c r="B21" s="38">
        <v>4800</v>
      </c>
      <c r="C21" s="38">
        <v>4800</v>
      </c>
      <c r="D21" s="38">
        <v>4800</v>
      </c>
      <c r="E21" s="38">
        <v>4800</v>
      </c>
      <c r="F21" s="38">
        <v>4800</v>
      </c>
      <c r="G21" s="80">
        <v>590.99</v>
      </c>
      <c r="H21" s="57"/>
      <c r="I21" s="57"/>
      <c r="J21" s="55"/>
      <c r="K21" s="57"/>
      <c r="L21" s="57"/>
      <c r="M21" s="57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</row>
    <row r="22" spans="1:168" s="67" customFormat="1" ht="24.95" customHeight="1" x14ac:dyDescent="0.25">
      <c r="A22" s="116" t="s">
        <v>49</v>
      </c>
      <c r="B22" s="37">
        <v>2000</v>
      </c>
      <c r="C22" s="37">
        <v>2000</v>
      </c>
      <c r="D22" s="37">
        <v>2000</v>
      </c>
      <c r="E22" s="37">
        <v>2000</v>
      </c>
      <c r="F22" s="37">
        <v>2000</v>
      </c>
      <c r="G22" s="115">
        <v>672.5</v>
      </c>
      <c r="H22" s="39"/>
      <c r="I22" s="39"/>
      <c r="J22" s="40"/>
      <c r="K22" s="39"/>
      <c r="L22" s="39"/>
      <c r="M22" s="39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65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</row>
    <row r="23" spans="1:168" s="47" customFormat="1" ht="24.95" customHeight="1" x14ac:dyDescent="0.25">
      <c r="A23" s="147" t="s">
        <v>61</v>
      </c>
      <c r="B23" s="146">
        <f>SUM(B19,B20,B21,B22)</f>
        <v>264800</v>
      </c>
      <c r="C23" s="146">
        <f>SUM(C19,C20,C21,C22)</f>
        <v>264800</v>
      </c>
      <c r="D23" s="146">
        <f t="shared" ref="D23:G23" si="11">SUM(D19,D20,D21,D22)</f>
        <v>264800</v>
      </c>
      <c r="E23" s="146">
        <f t="shared" si="11"/>
        <v>264800</v>
      </c>
      <c r="F23" s="146">
        <f t="shared" ref="F23" si="12">SUM(F19,F20,F21,F22)</f>
        <v>264800</v>
      </c>
      <c r="G23" s="146">
        <f t="shared" si="11"/>
        <v>151714.47</v>
      </c>
      <c r="H23" s="39"/>
      <c r="I23" s="39"/>
      <c r="J23" s="40"/>
      <c r="K23" s="39"/>
      <c r="L23" s="39"/>
      <c r="M23" s="39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</row>
    <row r="24" spans="1:168" s="63" customFormat="1" ht="24.95" customHeight="1" x14ac:dyDescent="0.25">
      <c r="A24" s="62" t="s">
        <v>18</v>
      </c>
      <c r="B24" s="52">
        <v>230000</v>
      </c>
      <c r="C24" s="52">
        <v>230000</v>
      </c>
      <c r="D24" s="52">
        <v>230000</v>
      </c>
      <c r="E24" s="53">
        <v>218000</v>
      </c>
      <c r="F24" s="53">
        <v>218000</v>
      </c>
      <c r="G24" s="122">
        <v>193861.22</v>
      </c>
      <c r="H24" s="57"/>
      <c r="I24" s="57"/>
      <c r="J24" s="55"/>
      <c r="K24" s="57"/>
      <c r="L24" s="57"/>
      <c r="M24" s="57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</row>
    <row r="25" spans="1:168" s="57" customFormat="1" ht="24.95" customHeight="1" x14ac:dyDescent="0.25">
      <c r="A25" s="77" t="s">
        <v>19</v>
      </c>
      <c r="B25" s="50">
        <v>350000</v>
      </c>
      <c r="C25" s="50">
        <v>350000</v>
      </c>
      <c r="D25" s="50">
        <v>350000</v>
      </c>
      <c r="E25" s="50">
        <v>320000</v>
      </c>
      <c r="F25" s="50">
        <v>320000</v>
      </c>
      <c r="G25" s="76">
        <v>259733.99</v>
      </c>
      <c r="J25" s="55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</row>
    <row r="26" spans="1:168" s="57" customFormat="1" ht="24.95" customHeight="1" x14ac:dyDescent="0.25">
      <c r="A26" s="36" t="s">
        <v>20</v>
      </c>
      <c r="B26" s="44">
        <v>30000</v>
      </c>
      <c r="C26" s="44">
        <v>30000</v>
      </c>
      <c r="D26" s="44">
        <v>30000</v>
      </c>
      <c r="E26" s="44">
        <v>25000</v>
      </c>
      <c r="F26" s="44">
        <v>25000</v>
      </c>
      <c r="G26" s="49">
        <v>18746</v>
      </c>
      <c r="J26" s="55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</row>
    <row r="27" spans="1:168" s="78" customFormat="1" ht="24.95" customHeight="1" x14ac:dyDescent="0.25">
      <c r="A27" s="36" t="s">
        <v>21</v>
      </c>
      <c r="B27" s="44">
        <v>25000</v>
      </c>
      <c r="C27" s="44">
        <v>25000</v>
      </c>
      <c r="D27" s="44">
        <v>25000</v>
      </c>
      <c r="E27" s="44">
        <v>25000</v>
      </c>
      <c r="F27" s="44">
        <v>25000</v>
      </c>
      <c r="G27" s="49">
        <v>21199.27</v>
      </c>
      <c r="H27" s="57"/>
      <c r="I27" s="57"/>
      <c r="J27" s="55"/>
      <c r="K27" s="57"/>
      <c r="L27" s="57"/>
      <c r="M27" s="57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</row>
    <row r="28" spans="1:168" s="78" customFormat="1" ht="24.95" customHeight="1" x14ac:dyDescent="0.25">
      <c r="A28" s="79" t="s">
        <v>22</v>
      </c>
      <c r="B28" s="38">
        <v>120000</v>
      </c>
      <c r="C28" s="38">
        <v>120000</v>
      </c>
      <c r="D28" s="38">
        <v>120000</v>
      </c>
      <c r="E28" s="38">
        <v>100000</v>
      </c>
      <c r="F28" s="38">
        <v>100000</v>
      </c>
      <c r="G28" s="80">
        <v>72342.14</v>
      </c>
      <c r="H28" s="57"/>
      <c r="I28" s="57"/>
      <c r="J28" s="55"/>
      <c r="K28" s="57"/>
      <c r="L28" s="57"/>
      <c r="M28" s="57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</row>
    <row r="29" spans="1:168" s="60" customFormat="1" ht="24.95" customHeight="1" x14ac:dyDescent="0.25">
      <c r="A29" s="77" t="s">
        <v>23</v>
      </c>
      <c r="B29" s="50">
        <v>5000</v>
      </c>
      <c r="C29" s="50">
        <v>5000</v>
      </c>
      <c r="D29" s="50">
        <v>5000</v>
      </c>
      <c r="E29" s="50">
        <v>5000</v>
      </c>
      <c r="F29" s="50">
        <v>5000</v>
      </c>
      <c r="G29" s="76">
        <v>2860</v>
      </c>
      <c r="H29" s="57"/>
      <c r="I29" s="57"/>
      <c r="J29" s="55"/>
      <c r="K29" s="57"/>
      <c r="L29" s="57"/>
      <c r="M29" s="57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</row>
    <row r="30" spans="1:168" s="74" customFormat="1" ht="24.95" customHeight="1" x14ac:dyDescent="0.25">
      <c r="A30" s="79" t="s">
        <v>24</v>
      </c>
      <c r="B30" s="38">
        <v>15000</v>
      </c>
      <c r="C30" s="38">
        <v>15000</v>
      </c>
      <c r="D30" s="38">
        <v>15000</v>
      </c>
      <c r="E30" s="38">
        <v>13000</v>
      </c>
      <c r="F30" s="38">
        <v>13000</v>
      </c>
      <c r="G30" s="80">
        <v>4500</v>
      </c>
      <c r="H30" s="57"/>
      <c r="I30" s="57"/>
      <c r="J30" s="55"/>
      <c r="K30" s="57"/>
      <c r="L30" s="57"/>
      <c r="M30" s="57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</row>
    <row r="31" spans="1:168" s="83" customFormat="1" ht="26.1" customHeight="1" x14ac:dyDescent="0.25">
      <c r="A31" s="124" t="s">
        <v>25</v>
      </c>
      <c r="B31" s="38">
        <v>710000</v>
      </c>
      <c r="C31" s="38">
        <v>710000</v>
      </c>
      <c r="D31" s="38">
        <v>710000</v>
      </c>
      <c r="E31" s="38">
        <v>710000</v>
      </c>
      <c r="F31" s="38">
        <v>710000</v>
      </c>
      <c r="G31" s="80">
        <v>613022.43000000005</v>
      </c>
      <c r="H31" s="57"/>
      <c r="I31" s="57"/>
      <c r="J31" s="55"/>
      <c r="K31" s="57"/>
      <c r="L31" s="57"/>
      <c r="M31" s="57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81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</row>
    <row r="32" spans="1:168" s="85" customFormat="1" ht="26.1" customHeight="1" x14ac:dyDescent="0.25">
      <c r="A32" s="84" t="s">
        <v>26</v>
      </c>
      <c r="B32" s="50">
        <v>100000</v>
      </c>
      <c r="C32" s="50">
        <v>100000</v>
      </c>
      <c r="D32" s="50">
        <v>100000</v>
      </c>
      <c r="E32" s="50">
        <v>100000</v>
      </c>
      <c r="F32" s="50">
        <v>100000</v>
      </c>
      <c r="G32" s="76">
        <v>100717.25</v>
      </c>
      <c r="H32" s="57"/>
      <c r="I32" s="57"/>
      <c r="J32" s="55"/>
      <c r="K32" s="57"/>
      <c r="L32" s="57"/>
      <c r="M32" s="57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</row>
    <row r="33" spans="1:168" s="87" customFormat="1" ht="24.95" customHeight="1" x14ac:dyDescent="0.25">
      <c r="A33" s="149" t="s">
        <v>27</v>
      </c>
      <c r="B33" s="146">
        <f t="shared" ref="B33:G33" si="13">SUM(B24,B25,B26,B27,B28,B29,B30,B31,B32)</f>
        <v>1585000</v>
      </c>
      <c r="C33" s="146">
        <f t="shared" ref="C33" si="14">SUM(C24,C25,C26,C27,C28,C29,C30,C31,C32)</f>
        <v>1585000</v>
      </c>
      <c r="D33" s="146">
        <f t="shared" si="13"/>
        <v>1585000</v>
      </c>
      <c r="E33" s="146">
        <f t="shared" si="13"/>
        <v>1516000</v>
      </c>
      <c r="F33" s="146">
        <f t="shared" ref="F33" si="15">SUM(F24,F25,F26,F27,F28,F29,F30,F31,F32)</f>
        <v>1516000</v>
      </c>
      <c r="G33" s="146">
        <f t="shared" si="13"/>
        <v>1286982.3</v>
      </c>
      <c r="H33" s="57"/>
      <c r="I33" s="57"/>
      <c r="J33" s="55"/>
      <c r="K33" s="57"/>
      <c r="L33" s="57"/>
      <c r="M33" s="57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</row>
    <row r="34" spans="1:168" s="88" customFormat="1" ht="26.1" customHeight="1" x14ac:dyDescent="0.25">
      <c r="A34" s="64" t="s">
        <v>28</v>
      </c>
      <c r="B34" s="44">
        <v>0</v>
      </c>
      <c r="C34" s="44">
        <v>0</v>
      </c>
      <c r="D34" s="45">
        <v>0</v>
      </c>
      <c r="E34" s="45">
        <v>0</v>
      </c>
      <c r="F34" s="45">
        <v>0</v>
      </c>
      <c r="G34" s="49">
        <v>0</v>
      </c>
      <c r="H34" s="57"/>
      <c r="I34" s="57"/>
      <c r="J34" s="55"/>
      <c r="K34" s="57"/>
      <c r="L34" s="57"/>
      <c r="M34" s="57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</row>
    <row r="35" spans="1:168" s="47" customFormat="1" ht="26.1" customHeight="1" x14ac:dyDescent="0.25">
      <c r="A35" s="150" t="s">
        <v>29</v>
      </c>
      <c r="B35" s="146">
        <f t="shared" ref="B35:G35" si="16">B34</f>
        <v>0</v>
      </c>
      <c r="C35" s="146">
        <f t="shared" ref="C35" si="17">C34</f>
        <v>0</v>
      </c>
      <c r="D35" s="146">
        <f t="shared" si="16"/>
        <v>0</v>
      </c>
      <c r="E35" s="146">
        <f t="shared" si="16"/>
        <v>0</v>
      </c>
      <c r="F35" s="146">
        <f t="shared" ref="F35" si="18">F34</f>
        <v>0</v>
      </c>
      <c r="G35" s="146">
        <f t="shared" si="16"/>
        <v>0</v>
      </c>
      <c r="H35" s="39"/>
      <c r="I35" s="39"/>
      <c r="J35" s="40"/>
      <c r="K35" s="39"/>
      <c r="L35" s="39"/>
      <c r="M35" s="39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89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</row>
    <row r="36" spans="1:168" s="88" customFormat="1" ht="26.1" customHeight="1" x14ac:dyDescent="0.25">
      <c r="A36" s="92" t="s">
        <v>30</v>
      </c>
      <c r="B36" s="50">
        <v>314000</v>
      </c>
      <c r="C36" s="50">
        <v>314000</v>
      </c>
      <c r="D36" s="50">
        <v>314000</v>
      </c>
      <c r="E36" s="50">
        <v>314000</v>
      </c>
      <c r="F36" s="50">
        <v>314000</v>
      </c>
      <c r="G36" s="76">
        <v>285847.28000000003</v>
      </c>
      <c r="H36" s="57"/>
      <c r="I36" s="57"/>
      <c r="J36" s="55"/>
      <c r="K36" s="57"/>
      <c r="L36" s="57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</row>
    <row r="37" spans="1:168" s="93" customFormat="1" ht="26.1" customHeight="1" x14ac:dyDescent="0.25">
      <c r="A37" s="116" t="s">
        <v>31</v>
      </c>
      <c r="B37" s="37">
        <v>5000</v>
      </c>
      <c r="C37" s="37">
        <v>5000</v>
      </c>
      <c r="D37" s="37">
        <v>5000</v>
      </c>
      <c r="E37" s="37">
        <v>5000</v>
      </c>
      <c r="F37" s="37">
        <v>5000</v>
      </c>
      <c r="G37" s="115">
        <v>4200</v>
      </c>
      <c r="H37" s="39"/>
      <c r="I37" s="39"/>
      <c r="J37" s="40"/>
      <c r="K37" s="39"/>
      <c r="L37" s="39"/>
      <c r="M37" s="39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</row>
    <row r="38" spans="1:168" s="88" customFormat="1" ht="24.95" customHeight="1" x14ac:dyDescent="0.25">
      <c r="A38" s="124" t="s">
        <v>32</v>
      </c>
      <c r="B38" s="38">
        <v>15000</v>
      </c>
      <c r="C38" s="38">
        <v>15000</v>
      </c>
      <c r="D38" s="38">
        <v>15000</v>
      </c>
      <c r="E38" s="38">
        <v>15000</v>
      </c>
      <c r="F38" s="38">
        <v>15000</v>
      </c>
      <c r="G38" s="80">
        <v>11329.68</v>
      </c>
      <c r="H38" s="39"/>
      <c r="I38" s="39"/>
      <c r="J38" s="40"/>
      <c r="K38" s="39"/>
      <c r="L38" s="39"/>
      <c r="M38" s="39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</row>
    <row r="39" spans="1:168" s="88" customFormat="1" ht="24.95" customHeight="1" x14ac:dyDescent="0.25">
      <c r="A39" s="125" t="s">
        <v>52</v>
      </c>
      <c r="B39" s="37">
        <v>15000</v>
      </c>
      <c r="C39" s="37">
        <v>15000</v>
      </c>
      <c r="D39" s="37">
        <v>16000</v>
      </c>
      <c r="E39" s="37">
        <v>16000</v>
      </c>
      <c r="F39" s="37">
        <v>16000</v>
      </c>
      <c r="G39" s="115">
        <v>15731.6</v>
      </c>
      <c r="H39" s="94"/>
      <c r="I39" s="94"/>
      <c r="J39" s="95"/>
      <c r="K39" s="94"/>
      <c r="L39" s="94"/>
      <c r="M39" s="94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7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</row>
    <row r="40" spans="1:168" s="88" customFormat="1" ht="24.95" customHeight="1" x14ac:dyDescent="0.25">
      <c r="A40" s="125" t="s">
        <v>65</v>
      </c>
      <c r="B40" s="37">
        <v>18000</v>
      </c>
      <c r="C40" s="37">
        <v>18000</v>
      </c>
      <c r="D40" s="37">
        <v>18000</v>
      </c>
      <c r="E40" s="37">
        <v>18000</v>
      </c>
      <c r="F40" s="37">
        <v>18000</v>
      </c>
      <c r="G40" s="115">
        <v>10975</v>
      </c>
      <c r="H40" s="94"/>
      <c r="I40" s="94"/>
      <c r="J40" s="95"/>
      <c r="K40" s="94"/>
      <c r="L40" s="94"/>
      <c r="M40" s="94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7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</row>
    <row r="41" spans="1:168" s="88" customFormat="1" ht="24.95" customHeight="1" x14ac:dyDescent="0.25">
      <c r="A41" s="125" t="s">
        <v>33</v>
      </c>
      <c r="B41" s="37">
        <v>1000</v>
      </c>
      <c r="C41" s="37">
        <v>1000</v>
      </c>
      <c r="D41" s="37">
        <v>1000</v>
      </c>
      <c r="E41" s="37">
        <v>1000</v>
      </c>
      <c r="F41" s="37">
        <v>1000</v>
      </c>
      <c r="G41" s="115">
        <v>800</v>
      </c>
      <c r="H41" s="94"/>
      <c r="I41" s="94"/>
      <c r="J41" s="95"/>
      <c r="K41" s="94"/>
      <c r="L41" s="94"/>
      <c r="M41" s="94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7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</row>
    <row r="42" spans="1:168" s="47" customFormat="1" ht="24.95" customHeight="1" x14ac:dyDescent="0.25">
      <c r="A42" s="149" t="s">
        <v>34</v>
      </c>
      <c r="B42" s="146">
        <f>SUM(B36:B41)</f>
        <v>368000</v>
      </c>
      <c r="C42" s="146">
        <f>SUM(C36:C41)</f>
        <v>368000</v>
      </c>
      <c r="D42" s="146">
        <f t="shared" ref="D42:G42" si="19">SUM(D36:D41)</f>
        <v>369000</v>
      </c>
      <c r="E42" s="146">
        <f t="shared" si="19"/>
        <v>369000</v>
      </c>
      <c r="F42" s="146">
        <f t="shared" ref="F42" si="20">SUM(F36:F41)</f>
        <v>369000</v>
      </c>
      <c r="G42" s="146">
        <f t="shared" si="19"/>
        <v>328883.56</v>
      </c>
      <c r="H42" s="39"/>
      <c r="I42" s="39"/>
      <c r="J42" s="40"/>
      <c r="K42" s="39"/>
      <c r="L42" s="39"/>
      <c r="M42" s="39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</row>
    <row r="43" spans="1:168" s="78" customFormat="1" ht="24.95" customHeight="1" x14ac:dyDescent="0.25">
      <c r="A43" s="99" t="s">
        <v>35</v>
      </c>
      <c r="B43" s="37">
        <v>1000</v>
      </c>
      <c r="C43" s="37">
        <v>1000</v>
      </c>
      <c r="D43" s="37">
        <v>1000</v>
      </c>
      <c r="E43" s="37">
        <v>1000</v>
      </c>
      <c r="F43" s="37">
        <v>1000</v>
      </c>
      <c r="G43" s="115">
        <v>0</v>
      </c>
      <c r="H43" s="57"/>
      <c r="I43" s="57"/>
      <c r="J43" s="55"/>
      <c r="K43" s="57"/>
      <c r="L43" s="57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81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</row>
    <row r="44" spans="1:168" s="78" customFormat="1" ht="24.95" customHeight="1" x14ac:dyDescent="0.25">
      <c r="A44" s="99" t="s">
        <v>60</v>
      </c>
      <c r="B44" s="44">
        <v>50</v>
      </c>
      <c r="C44" s="44">
        <v>50</v>
      </c>
      <c r="D44" s="44">
        <v>50</v>
      </c>
      <c r="E44" s="44">
        <v>50</v>
      </c>
      <c r="F44" s="44">
        <v>50</v>
      </c>
      <c r="G44" s="49">
        <v>0</v>
      </c>
      <c r="H44" s="57"/>
      <c r="I44" s="57"/>
      <c r="J44" s="55"/>
      <c r="K44" s="57"/>
      <c r="L44" s="57"/>
      <c r="M44" s="57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81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</row>
    <row r="45" spans="1:168" s="101" customFormat="1" ht="24.95" customHeight="1" x14ac:dyDescent="0.25">
      <c r="A45" s="75" t="s">
        <v>36</v>
      </c>
      <c r="B45" s="44">
        <v>200</v>
      </c>
      <c r="C45" s="44">
        <v>200</v>
      </c>
      <c r="D45" s="44">
        <v>200</v>
      </c>
      <c r="E45" s="44">
        <v>200</v>
      </c>
      <c r="F45" s="44">
        <v>200</v>
      </c>
      <c r="G45" s="76">
        <v>21.95</v>
      </c>
      <c r="H45" s="57"/>
      <c r="I45" s="57"/>
      <c r="J45" s="55"/>
      <c r="K45" s="57"/>
      <c r="L45" s="57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81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</row>
    <row r="46" spans="1:168" s="105" customFormat="1" ht="24.95" customHeight="1" x14ac:dyDescent="0.25">
      <c r="A46" s="151" t="s">
        <v>37</v>
      </c>
      <c r="B46" s="146">
        <f t="shared" ref="B46:G46" si="21">SUM(B43,B44,B45)</f>
        <v>1250</v>
      </c>
      <c r="C46" s="146">
        <f t="shared" ref="C46" si="22">SUM(C43,C44,C45)</f>
        <v>1250</v>
      </c>
      <c r="D46" s="146">
        <f t="shared" si="21"/>
        <v>1250</v>
      </c>
      <c r="E46" s="146">
        <f t="shared" si="21"/>
        <v>1250</v>
      </c>
      <c r="F46" s="146">
        <f t="shared" ref="F46" si="23">SUM(F43,F44,F45)</f>
        <v>1250</v>
      </c>
      <c r="G46" s="146">
        <f t="shared" si="21"/>
        <v>21.95</v>
      </c>
      <c r="H46" s="57"/>
      <c r="I46" s="57"/>
      <c r="J46" s="55"/>
      <c r="K46" s="57"/>
      <c r="L46" s="57"/>
      <c r="M46" s="57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102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</row>
    <row r="47" spans="1:168" s="78" customFormat="1" ht="24.95" customHeight="1" x14ac:dyDescent="0.25">
      <c r="A47" s="77" t="s">
        <v>38</v>
      </c>
      <c r="B47" s="50">
        <v>20000</v>
      </c>
      <c r="C47" s="50">
        <v>20000</v>
      </c>
      <c r="D47" s="50">
        <v>30000</v>
      </c>
      <c r="E47" s="50">
        <v>30000</v>
      </c>
      <c r="F47" s="50">
        <v>30000</v>
      </c>
      <c r="G47" s="76">
        <v>3256.25</v>
      </c>
      <c r="H47" s="39"/>
      <c r="I47" s="39"/>
      <c r="J47" s="40"/>
      <c r="K47" s="39"/>
      <c r="L47" s="39"/>
      <c r="M47" s="39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65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  <c r="FA47" s="101"/>
      <c r="FB47" s="101"/>
      <c r="FC47" s="101"/>
      <c r="FD47" s="101"/>
      <c r="FE47" s="101"/>
      <c r="FF47" s="101"/>
      <c r="FG47" s="101"/>
      <c r="FH47" s="101"/>
      <c r="FI47" s="101"/>
      <c r="FJ47" s="101"/>
      <c r="FK47" s="101"/>
      <c r="FL47" s="101"/>
    </row>
    <row r="48" spans="1:168" s="74" customFormat="1" ht="24.95" customHeight="1" x14ac:dyDescent="0.25">
      <c r="A48" s="77" t="s">
        <v>39</v>
      </c>
      <c r="B48" s="50">
        <v>29000</v>
      </c>
      <c r="C48" s="50">
        <v>29000</v>
      </c>
      <c r="D48" s="50">
        <v>29000</v>
      </c>
      <c r="E48" s="50">
        <v>29000</v>
      </c>
      <c r="F48" s="50">
        <v>29000</v>
      </c>
      <c r="G48" s="76">
        <v>17815.25</v>
      </c>
      <c r="H48" s="39"/>
      <c r="I48" s="39"/>
      <c r="J48" s="40"/>
      <c r="K48" s="39"/>
      <c r="L48" s="39"/>
      <c r="M48" s="39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65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01"/>
      <c r="EZ48" s="101"/>
      <c r="FA48" s="101"/>
      <c r="FB48" s="101"/>
      <c r="FC48" s="101"/>
      <c r="FD48" s="101"/>
      <c r="FE48" s="101"/>
      <c r="FF48" s="101"/>
      <c r="FG48" s="101"/>
      <c r="FH48" s="101"/>
      <c r="FI48" s="101"/>
      <c r="FJ48" s="101"/>
      <c r="FK48" s="101"/>
      <c r="FL48" s="101"/>
    </row>
    <row r="49" spans="1:168" s="74" customFormat="1" ht="24.95" customHeight="1" x14ac:dyDescent="0.25">
      <c r="A49" s="77" t="s">
        <v>40</v>
      </c>
      <c r="B49" s="50">
        <v>2000</v>
      </c>
      <c r="C49" s="50">
        <v>2000</v>
      </c>
      <c r="D49" s="46">
        <v>34000</v>
      </c>
      <c r="E49" s="46">
        <v>34000</v>
      </c>
      <c r="F49" s="46">
        <v>34000</v>
      </c>
      <c r="G49" s="76">
        <v>20818.75</v>
      </c>
      <c r="H49" s="39"/>
      <c r="I49" s="39"/>
      <c r="J49" s="40"/>
      <c r="K49" s="39"/>
      <c r="L49" s="39"/>
      <c r="M49" s="39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65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  <c r="FF49" s="101"/>
      <c r="FG49" s="101"/>
      <c r="FH49" s="101"/>
      <c r="FI49" s="101"/>
      <c r="FJ49" s="101"/>
      <c r="FK49" s="101"/>
      <c r="FL49" s="101"/>
    </row>
    <row r="50" spans="1:168" s="74" customFormat="1" ht="24.95" customHeight="1" x14ac:dyDescent="0.25">
      <c r="A50" s="79" t="s">
        <v>41</v>
      </c>
      <c r="B50" s="38">
        <v>1000</v>
      </c>
      <c r="C50" s="38">
        <v>1000</v>
      </c>
      <c r="D50" s="38">
        <v>1000</v>
      </c>
      <c r="E50" s="38">
        <v>1000</v>
      </c>
      <c r="F50" s="38">
        <v>1000</v>
      </c>
      <c r="G50" s="80">
        <v>0</v>
      </c>
      <c r="H50" s="39"/>
      <c r="I50" s="39"/>
      <c r="J50" s="40"/>
      <c r="K50" s="39"/>
      <c r="L50" s="39"/>
      <c r="M50" s="39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</row>
    <row r="51" spans="1:168" s="61" customFormat="1" ht="24.95" customHeight="1" x14ac:dyDescent="0.25">
      <c r="A51" s="147" t="s">
        <v>42</v>
      </c>
      <c r="B51" s="146">
        <f t="shared" ref="B51:G51" si="24">SUM(B47+B48+B49+B50)</f>
        <v>52000</v>
      </c>
      <c r="C51" s="146">
        <f t="shared" ref="C51" si="25">SUM(C47+C48+C49+C50)</f>
        <v>52000</v>
      </c>
      <c r="D51" s="146">
        <f t="shared" si="24"/>
        <v>94000</v>
      </c>
      <c r="E51" s="146">
        <f t="shared" si="24"/>
        <v>94000</v>
      </c>
      <c r="F51" s="146">
        <f t="shared" ref="F51" si="26">SUM(F47+F48+F49+F50)</f>
        <v>94000</v>
      </c>
      <c r="G51" s="146">
        <f t="shared" si="24"/>
        <v>41890.25</v>
      </c>
      <c r="H51" s="57"/>
      <c r="I51" s="57"/>
      <c r="J51" s="55"/>
      <c r="K51" s="57"/>
      <c r="L51" s="57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81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</row>
    <row r="52" spans="1:168" s="105" customFormat="1" ht="24.95" customHeight="1" x14ac:dyDescent="0.25">
      <c r="A52" s="138" t="s">
        <v>43</v>
      </c>
      <c r="B52" s="139">
        <f>SUM(B9,B11,B14,B18,B23,B33,B42,B46,B51,B35,)</f>
        <v>8931092</v>
      </c>
      <c r="C52" s="139">
        <f>SUM(C9,C11,C14,C18,C23,C33,C42,C46,C51,C35,)</f>
        <v>9151092</v>
      </c>
      <c r="D52" s="139">
        <f t="shared" ref="D52:G52" si="27">SUM(D9,D11,D14,D18,D23,D33,D42,D46,D51,D35,)</f>
        <v>9119092</v>
      </c>
      <c r="E52" s="139">
        <f t="shared" si="27"/>
        <v>8715092</v>
      </c>
      <c r="F52" s="139">
        <f t="shared" ref="F52" si="28">SUM(F9,F11,F14,F18,F23,F33,F42,F46,F51,F35,)</f>
        <v>8715092</v>
      </c>
      <c r="G52" s="139">
        <f t="shared" si="27"/>
        <v>7705618.0200000005</v>
      </c>
      <c r="H52" s="57"/>
      <c r="I52" s="57"/>
      <c r="J52" s="55"/>
      <c r="K52" s="57"/>
      <c r="L52" s="57"/>
      <c r="M52" s="57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81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</row>
    <row r="53" spans="1:168" s="107" customFormat="1" ht="24.95" customHeight="1" x14ac:dyDescent="0.25">
      <c r="A53" s="149" t="s">
        <v>55</v>
      </c>
      <c r="B53" s="152"/>
      <c r="C53" s="152"/>
      <c r="D53" s="152"/>
      <c r="E53" s="152"/>
      <c r="F53" s="152"/>
      <c r="G53" s="153"/>
      <c r="H53" s="57"/>
      <c r="I53" s="57"/>
      <c r="J53" s="55"/>
      <c r="K53" s="57"/>
      <c r="L53" s="57"/>
      <c r="M53" s="57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108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</row>
    <row r="54" spans="1:168" s="78" customFormat="1" ht="26.1" customHeight="1" x14ac:dyDescent="0.25">
      <c r="A54" s="112" t="s">
        <v>44</v>
      </c>
      <c r="B54" s="54">
        <v>60000</v>
      </c>
      <c r="C54" s="54">
        <v>60000</v>
      </c>
      <c r="D54" s="54">
        <v>30000</v>
      </c>
      <c r="E54" s="54">
        <v>28500</v>
      </c>
      <c r="F54" s="54">
        <v>28500</v>
      </c>
      <c r="G54" s="123">
        <v>17925.13</v>
      </c>
      <c r="H54" s="57"/>
      <c r="I54" s="57"/>
      <c r="J54" s="55"/>
      <c r="K54" s="57"/>
      <c r="L54" s="57"/>
      <c r="M54" s="57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81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</row>
    <row r="55" spans="1:168" s="105" customFormat="1" ht="26.1" customHeight="1" x14ac:dyDescent="0.25">
      <c r="A55" s="147" t="s">
        <v>45</v>
      </c>
      <c r="B55" s="146">
        <f t="shared" ref="B55:G55" si="29">B54</f>
        <v>60000</v>
      </c>
      <c r="C55" s="146">
        <f t="shared" ref="C55" si="30">C54</f>
        <v>60000</v>
      </c>
      <c r="D55" s="146">
        <f t="shared" si="29"/>
        <v>30000</v>
      </c>
      <c r="E55" s="146">
        <f t="shared" si="29"/>
        <v>28500</v>
      </c>
      <c r="F55" s="146">
        <f t="shared" ref="F55" si="31">F54</f>
        <v>28500</v>
      </c>
      <c r="G55" s="146">
        <f t="shared" si="29"/>
        <v>17925.13</v>
      </c>
      <c r="H55" s="39"/>
      <c r="I55" s="39"/>
      <c r="J55" s="40"/>
      <c r="K55" s="39"/>
      <c r="L55" s="39"/>
      <c r="M55" s="39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65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</row>
    <row r="56" spans="1:168" s="78" customFormat="1" ht="26.1" customHeight="1" x14ac:dyDescent="0.25">
      <c r="A56" s="77" t="s">
        <v>38</v>
      </c>
      <c r="B56" s="50">
        <v>40000</v>
      </c>
      <c r="C56" s="50">
        <v>40000</v>
      </c>
      <c r="D56" s="50">
        <v>102000</v>
      </c>
      <c r="E56" s="50">
        <v>92000</v>
      </c>
      <c r="F56" s="50">
        <v>92000</v>
      </c>
      <c r="G56" s="76">
        <v>87258.75</v>
      </c>
      <c r="H56" s="57"/>
      <c r="I56" s="57"/>
      <c r="J56" s="55"/>
      <c r="K56" s="57"/>
      <c r="L56" s="57"/>
      <c r="M56" s="57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81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</row>
    <row r="57" spans="1:168" s="110" customFormat="1" ht="26.1" customHeight="1" x14ac:dyDescent="0.25">
      <c r="A57" s="147" t="s">
        <v>42</v>
      </c>
      <c r="B57" s="146">
        <f t="shared" ref="B57:G57" si="32">B56</f>
        <v>40000</v>
      </c>
      <c r="C57" s="146">
        <f t="shared" ref="C57" si="33">C56</f>
        <v>40000</v>
      </c>
      <c r="D57" s="146">
        <f t="shared" si="32"/>
        <v>102000</v>
      </c>
      <c r="E57" s="146">
        <f t="shared" si="32"/>
        <v>92000</v>
      </c>
      <c r="F57" s="146">
        <f t="shared" ref="F57" si="34">F56</f>
        <v>92000</v>
      </c>
      <c r="G57" s="146">
        <f t="shared" si="32"/>
        <v>87258.75</v>
      </c>
      <c r="H57" s="57"/>
      <c r="I57" s="57"/>
      <c r="J57" s="55"/>
      <c r="K57" s="57"/>
      <c r="L57" s="57"/>
      <c r="M57" s="57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1"/>
      <c r="EP57" s="111"/>
      <c r="EQ57" s="111"/>
      <c r="ER57" s="111"/>
      <c r="ES57" s="111"/>
      <c r="ET57" s="111"/>
      <c r="EU57" s="111"/>
      <c r="EV57" s="111"/>
      <c r="EW57" s="111"/>
      <c r="EX57" s="111"/>
      <c r="EY57" s="111"/>
      <c r="EZ57" s="111"/>
      <c r="FA57" s="111"/>
      <c r="FB57" s="111"/>
      <c r="FC57" s="111"/>
      <c r="FD57" s="111"/>
      <c r="FE57" s="111"/>
      <c r="FF57" s="111"/>
      <c r="FG57" s="111"/>
      <c r="FH57" s="111"/>
      <c r="FI57" s="111"/>
      <c r="FJ57" s="111"/>
      <c r="FK57" s="111"/>
      <c r="FL57" s="111"/>
    </row>
    <row r="58" spans="1:168" s="78" customFormat="1" ht="24.95" customHeight="1" x14ac:dyDescent="0.25">
      <c r="A58" s="112" t="s">
        <v>46</v>
      </c>
      <c r="B58" s="54">
        <v>40000</v>
      </c>
      <c r="C58" s="54">
        <v>40000</v>
      </c>
      <c r="D58" s="71">
        <v>40000</v>
      </c>
      <c r="E58" s="71">
        <v>0</v>
      </c>
      <c r="F58" s="71">
        <v>0</v>
      </c>
      <c r="G58" s="123">
        <v>0</v>
      </c>
      <c r="H58" s="57"/>
      <c r="I58" s="57"/>
      <c r="J58" s="55"/>
      <c r="K58" s="57"/>
      <c r="L58" s="57"/>
      <c r="M58" s="57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81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</row>
    <row r="59" spans="1:168" s="110" customFormat="1" ht="24.95" customHeight="1" x14ac:dyDescent="0.25">
      <c r="A59" s="147" t="s">
        <v>47</v>
      </c>
      <c r="B59" s="146">
        <f t="shared" ref="B59:G59" si="35">B58</f>
        <v>40000</v>
      </c>
      <c r="C59" s="146">
        <f t="shared" ref="C59" si="36">C58</f>
        <v>40000</v>
      </c>
      <c r="D59" s="146">
        <f t="shared" si="35"/>
        <v>40000</v>
      </c>
      <c r="E59" s="146">
        <f t="shared" si="35"/>
        <v>0</v>
      </c>
      <c r="F59" s="146">
        <f t="shared" ref="F59" si="37">F58</f>
        <v>0</v>
      </c>
      <c r="G59" s="146">
        <f t="shared" si="35"/>
        <v>0</v>
      </c>
      <c r="H59" s="57"/>
      <c r="I59" s="57"/>
      <c r="J59" s="55"/>
      <c r="K59" s="57"/>
      <c r="L59" s="57"/>
      <c r="M59" s="57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1"/>
    </row>
    <row r="60" spans="1:168" s="110" customFormat="1" ht="24.95" customHeight="1" x14ac:dyDescent="0.25">
      <c r="A60" s="138" t="s">
        <v>48</v>
      </c>
      <c r="B60" s="139">
        <f t="shared" ref="B60:G60" si="38">SUM(B55+B57+B59)</f>
        <v>140000</v>
      </c>
      <c r="C60" s="139">
        <f t="shared" ref="C60" si="39">SUM(C55+C57+C59)</f>
        <v>140000</v>
      </c>
      <c r="D60" s="139">
        <f t="shared" si="38"/>
        <v>172000</v>
      </c>
      <c r="E60" s="139">
        <f t="shared" si="38"/>
        <v>120500</v>
      </c>
      <c r="F60" s="139">
        <f t="shared" ref="F60" si="40">SUM(F55+F57+F59)</f>
        <v>120500</v>
      </c>
      <c r="G60" s="139">
        <f t="shared" si="38"/>
        <v>105183.88</v>
      </c>
      <c r="H60" s="57"/>
      <c r="I60" s="57"/>
      <c r="J60" s="55"/>
      <c r="K60" s="57"/>
      <c r="L60" s="57"/>
      <c r="M60" s="57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</row>
    <row r="61" spans="1:168" s="113" customFormat="1" ht="24.95" customHeight="1" x14ac:dyDescent="0.2">
      <c r="A61" s="151" t="s">
        <v>54</v>
      </c>
      <c r="B61" s="154"/>
      <c r="C61" s="154"/>
      <c r="D61" s="154"/>
      <c r="E61" s="154"/>
      <c r="F61" s="154"/>
      <c r="G61" s="155"/>
      <c r="H61" s="57"/>
      <c r="I61" s="57"/>
      <c r="J61" s="55"/>
      <c r="K61" s="57"/>
      <c r="L61" s="57"/>
      <c r="M61" s="57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108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</row>
    <row r="62" spans="1:168" s="117" customFormat="1" ht="24.95" customHeight="1" x14ac:dyDescent="0.2">
      <c r="A62" s="62" t="s">
        <v>11</v>
      </c>
      <c r="B62" s="52">
        <v>4000</v>
      </c>
      <c r="C62" s="52">
        <v>4000</v>
      </c>
      <c r="D62" s="52">
        <v>4000</v>
      </c>
      <c r="E62" s="52">
        <v>0</v>
      </c>
      <c r="F62" s="52">
        <v>0</v>
      </c>
      <c r="G62" s="122">
        <v>0</v>
      </c>
      <c r="H62" s="35"/>
      <c r="I62" s="35"/>
      <c r="J62" s="35"/>
      <c r="K62" s="35"/>
      <c r="L62" s="35"/>
      <c r="M62" s="35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</row>
    <row r="63" spans="1:168" s="117" customFormat="1" ht="24.95" customHeight="1" x14ac:dyDescent="0.2">
      <c r="A63" s="147" t="s">
        <v>14</v>
      </c>
      <c r="B63" s="146">
        <f>SUM(B62)</f>
        <v>4000</v>
      </c>
      <c r="C63" s="146">
        <f>SUM(C62)</f>
        <v>4000</v>
      </c>
      <c r="D63" s="146">
        <f t="shared" ref="D63:G63" si="41">SUM(D62)</f>
        <v>4000</v>
      </c>
      <c r="E63" s="146">
        <f t="shared" si="41"/>
        <v>0</v>
      </c>
      <c r="F63" s="146">
        <f t="shared" ref="F63" si="42">SUM(F62)</f>
        <v>0</v>
      </c>
      <c r="G63" s="146">
        <f t="shared" si="41"/>
        <v>0</v>
      </c>
      <c r="H63" s="35"/>
      <c r="I63" s="35"/>
      <c r="J63" s="35"/>
      <c r="K63" s="35"/>
      <c r="L63" s="35"/>
      <c r="M63" s="35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</row>
    <row r="64" spans="1:168" s="117" customFormat="1" ht="24.95" customHeight="1" x14ac:dyDescent="0.2">
      <c r="A64" s="48" t="s">
        <v>63</v>
      </c>
      <c r="B64" s="44">
        <v>34000</v>
      </c>
      <c r="C64" s="44">
        <v>64000</v>
      </c>
      <c r="D64" s="44">
        <v>64000</v>
      </c>
      <c r="E64" s="44">
        <v>64000</v>
      </c>
      <c r="F64" s="44">
        <v>64000</v>
      </c>
      <c r="G64" s="49">
        <v>63906.23</v>
      </c>
      <c r="H64" s="35"/>
      <c r="I64" s="35"/>
      <c r="J64" s="35"/>
      <c r="K64" s="35"/>
      <c r="L64" s="35"/>
      <c r="M64" s="35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</row>
    <row r="65" spans="1:106" s="117" customFormat="1" ht="24.95" customHeight="1" x14ac:dyDescent="0.2">
      <c r="A65" s="147" t="s">
        <v>62</v>
      </c>
      <c r="B65" s="146">
        <f>SUM(B64:B64)</f>
        <v>34000</v>
      </c>
      <c r="C65" s="146">
        <f>SUM(C64:C64)</f>
        <v>64000</v>
      </c>
      <c r="D65" s="146">
        <f>SUM(D64:D64)</f>
        <v>64000</v>
      </c>
      <c r="E65" s="146">
        <f>SUM(E64:E64)</f>
        <v>64000</v>
      </c>
      <c r="F65" s="146">
        <f>SUM(F64:F64)</f>
        <v>64000</v>
      </c>
      <c r="G65" s="146">
        <f t="shared" ref="G65" si="43">SUM(G64:G64)</f>
        <v>63906.23</v>
      </c>
      <c r="H65" s="35"/>
      <c r="I65" s="35"/>
      <c r="J65" s="35"/>
      <c r="K65" s="35"/>
      <c r="L65" s="35"/>
      <c r="M65" s="35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</row>
    <row r="66" spans="1:106" s="117" customFormat="1" ht="24.95" customHeight="1" x14ac:dyDescent="0.2">
      <c r="A66" s="48" t="s">
        <v>18</v>
      </c>
      <c r="B66" s="44">
        <v>5000</v>
      </c>
      <c r="C66" s="44">
        <v>5000</v>
      </c>
      <c r="D66" s="44">
        <v>5000</v>
      </c>
      <c r="E66" s="44">
        <v>0</v>
      </c>
      <c r="F66" s="44">
        <v>0</v>
      </c>
      <c r="G66" s="49">
        <v>0</v>
      </c>
      <c r="H66" s="35"/>
      <c r="I66" s="35"/>
      <c r="J66" s="35"/>
      <c r="K66" s="35"/>
      <c r="L66" s="35"/>
      <c r="M66" s="35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</row>
    <row r="67" spans="1:106" s="117" customFormat="1" ht="24.95" customHeight="1" x14ac:dyDescent="0.2">
      <c r="A67" s="48" t="s">
        <v>20</v>
      </c>
      <c r="B67" s="44">
        <v>5000</v>
      </c>
      <c r="C67" s="44">
        <v>5000</v>
      </c>
      <c r="D67" s="45">
        <v>5000</v>
      </c>
      <c r="E67" s="45">
        <v>0</v>
      </c>
      <c r="F67" s="45">
        <v>0</v>
      </c>
      <c r="G67" s="49">
        <v>0</v>
      </c>
      <c r="H67" s="35"/>
      <c r="I67" s="35"/>
      <c r="J67" s="35"/>
      <c r="K67" s="35"/>
      <c r="L67" s="35"/>
      <c r="M67" s="35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</row>
    <row r="68" spans="1:106" s="117" customFormat="1" ht="24.95" customHeight="1" x14ac:dyDescent="0.2">
      <c r="A68" s="48" t="s">
        <v>22</v>
      </c>
      <c r="B68" s="44">
        <v>4000</v>
      </c>
      <c r="C68" s="44">
        <v>4000</v>
      </c>
      <c r="D68" s="45">
        <v>4000</v>
      </c>
      <c r="E68" s="45">
        <v>4000</v>
      </c>
      <c r="F68" s="45">
        <v>4000</v>
      </c>
      <c r="G68" s="49">
        <v>3665.63</v>
      </c>
      <c r="H68" s="35"/>
      <c r="I68" s="35"/>
      <c r="J68" s="35"/>
      <c r="K68" s="35"/>
      <c r="L68" s="35"/>
      <c r="M68" s="35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</row>
    <row r="69" spans="1:106" s="117" customFormat="1" ht="24.95" customHeight="1" x14ac:dyDescent="0.2">
      <c r="A69" s="48" t="s">
        <v>24</v>
      </c>
      <c r="B69" s="44">
        <v>350000</v>
      </c>
      <c r="C69" s="44">
        <v>450000</v>
      </c>
      <c r="D69" s="44">
        <v>450000</v>
      </c>
      <c r="E69" s="44">
        <v>360000</v>
      </c>
      <c r="F69" s="44">
        <v>360000</v>
      </c>
      <c r="G69" s="49">
        <v>359385.69</v>
      </c>
      <c r="H69" s="35"/>
      <c r="I69" s="35"/>
      <c r="J69" s="35"/>
      <c r="K69" s="35"/>
      <c r="L69" s="35"/>
      <c r="M69" s="35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</row>
    <row r="70" spans="1:106" s="117" customFormat="1" ht="24.95" customHeight="1" x14ac:dyDescent="0.2">
      <c r="A70" s="48" t="s">
        <v>25</v>
      </c>
      <c r="B70" s="44">
        <v>10750000</v>
      </c>
      <c r="C70" s="44">
        <v>12800000</v>
      </c>
      <c r="D70" s="44">
        <v>12800000</v>
      </c>
      <c r="E70" s="44">
        <v>12712000</v>
      </c>
      <c r="F70" s="44">
        <v>12712000</v>
      </c>
      <c r="G70" s="49">
        <v>12480607.5</v>
      </c>
      <c r="H70" s="35"/>
      <c r="I70" s="35"/>
      <c r="J70" s="35"/>
      <c r="K70" s="35"/>
      <c r="L70" s="35"/>
      <c r="M70" s="35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</row>
    <row r="71" spans="1:106" s="117" customFormat="1" ht="24.95" customHeight="1" x14ac:dyDescent="0.2">
      <c r="A71" s="48" t="s">
        <v>26</v>
      </c>
      <c r="B71" s="44">
        <v>10000</v>
      </c>
      <c r="C71" s="44">
        <v>10000</v>
      </c>
      <c r="D71" s="44">
        <v>10000</v>
      </c>
      <c r="E71" s="44">
        <v>0</v>
      </c>
      <c r="F71" s="44">
        <v>0</v>
      </c>
      <c r="G71" s="49">
        <v>0</v>
      </c>
      <c r="H71" s="35"/>
      <c r="I71" s="35"/>
      <c r="J71" s="35"/>
      <c r="K71" s="35"/>
      <c r="L71" s="35"/>
      <c r="M71" s="35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</row>
    <row r="72" spans="1:106" s="117" customFormat="1" ht="24.95" customHeight="1" x14ac:dyDescent="0.2">
      <c r="A72" s="147" t="s">
        <v>27</v>
      </c>
      <c r="B72" s="146">
        <f t="shared" ref="B72:G72" si="44">SUM(B66:B71)</f>
        <v>11124000</v>
      </c>
      <c r="C72" s="146">
        <f t="shared" si="44"/>
        <v>13274000</v>
      </c>
      <c r="D72" s="146">
        <f t="shared" si="44"/>
        <v>13274000</v>
      </c>
      <c r="E72" s="146">
        <f t="shared" si="44"/>
        <v>13076000</v>
      </c>
      <c r="F72" s="146">
        <f t="shared" si="44"/>
        <v>13076000</v>
      </c>
      <c r="G72" s="146">
        <f t="shared" si="44"/>
        <v>12843658.82</v>
      </c>
      <c r="H72" s="35"/>
      <c r="I72" s="35"/>
      <c r="J72" s="35"/>
      <c r="K72" s="35"/>
      <c r="L72" s="35"/>
      <c r="M72" s="35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</row>
    <row r="73" spans="1:106" s="117" customFormat="1" ht="24.95" customHeight="1" x14ac:dyDescent="0.2">
      <c r="A73" s="48" t="s">
        <v>28</v>
      </c>
      <c r="B73" s="44">
        <v>10000</v>
      </c>
      <c r="C73" s="44">
        <v>10000</v>
      </c>
      <c r="D73" s="45">
        <v>10000</v>
      </c>
      <c r="E73" s="45">
        <v>0</v>
      </c>
      <c r="F73" s="45">
        <v>0</v>
      </c>
      <c r="G73" s="49">
        <v>0</v>
      </c>
      <c r="H73" s="35"/>
      <c r="I73" s="35"/>
      <c r="J73" s="35"/>
      <c r="K73" s="35"/>
      <c r="L73" s="35"/>
      <c r="M73" s="35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</row>
    <row r="74" spans="1:106" s="117" customFormat="1" ht="24.95" customHeight="1" x14ac:dyDescent="0.2">
      <c r="A74" s="147" t="s">
        <v>29</v>
      </c>
      <c r="B74" s="146">
        <f>SUM(B73)</f>
        <v>10000</v>
      </c>
      <c r="C74" s="146">
        <f>SUM(C73)</f>
        <v>10000</v>
      </c>
      <c r="D74" s="146">
        <f t="shared" ref="D74:G74" si="45">SUM(D73)</f>
        <v>10000</v>
      </c>
      <c r="E74" s="146">
        <f t="shared" si="45"/>
        <v>0</v>
      </c>
      <c r="F74" s="146">
        <f t="shared" ref="F74" si="46">SUM(F73)</f>
        <v>0</v>
      </c>
      <c r="G74" s="146">
        <f t="shared" si="45"/>
        <v>0</v>
      </c>
      <c r="H74" s="35"/>
      <c r="I74" s="35"/>
      <c r="J74" s="35"/>
      <c r="K74" s="35"/>
      <c r="L74" s="35"/>
      <c r="M74" s="35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</row>
    <row r="75" spans="1:106" s="117" customFormat="1" ht="24.95" customHeight="1" x14ac:dyDescent="0.2">
      <c r="A75" s="48" t="s">
        <v>32</v>
      </c>
      <c r="B75" s="44">
        <v>8000</v>
      </c>
      <c r="C75" s="44">
        <v>8000</v>
      </c>
      <c r="D75" s="45">
        <v>8000</v>
      </c>
      <c r="E75" s="45">
        <v>5180</v>
      </c>
      <c r="F75" s="45">
        <v>5180</v>
      </c>
      <c r="G75" s="49">
        <v>5179.1000000000004</v>
      </c>
      <c r="H75" s="35"/>
      <c r="I75" s="35"/>
      <c r="J75" s="35"/>
      <c r="K75" s="35"/>
      <c r="L75" s="35"/>
      <c r="M75" s="35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</row>
    <row r="76" spans="1:106" s="117" customFormat="1" ht="24.95" customHeight="1" x14ac:dyDescent="0.2">
      <c r="A76" s="147" t="s">
        <v>34</v>
      </c>
      <c r="B76" s="146">
        <f t="shared" ref="B76:G76" si="47">SUM(B75:B75)</f>
        <v>8000</v>
      </c>
      <c r="C76" s="146">
        <f t="shared" si="47"/>
        <v>8000</v>
      </c>
      <c r="D76" s="146">
        <f t="shared" si="47"/>
        <v>8000</v>
      </c>
      <c r="E76" s="146">
        <f t="shared" si="47"/>
        <v>5180</v>
      </c>
      <c r="F76" s="146">
        <f t="shared" si="47"/>
        <v>5180</v>
      </c>
      <c r="G76" s="146">
        <f t="shared" si="47"/>
        <v>5179.1000000000004</v>
      </c>
      <c r="H76" s="35"/>
      <c r="I76" s="35"/>
      <c r="J76" s="35"/>
      <c r="K76" s="35"/>
      <c r="L76" s="35"/>
      <c r="M76" s="35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</row>
    <row r="77" spans="1:106" s="117" customFormat="1" ht="24.95" customHeight="1" x14ac:dyDescent="0.2">
      <c r="A77" s="48" t="s">
        <v>35</v>
      </c>
      <c r="B77" s="44">
        <v>100</v>
      </c>
      <c r="C77" s="44">
        <v>100</v>
      </c>
      <c r="D77" s="44">
        <v>100</v>
      </c>
      <c r="E77" s="44">
        <v>100</v>
      </c>
      <c r="F77" s="44">
        <v>100</v>
      </c>
      <c r="G77" s="49">
        <v>0</v>
      </c>
      <c r="H77" s="35"/>
      <c r="I77" s="35"/>
      <c r="J77" s="35"/>
      <c r="K77" s="35"/>
      <c r="L77" s="35"/>
      <c r="M77" s="35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  <c r="CZ77" s="119"/>
      <c r="DA77" s="119"/>
      <c r="DB77" s="119"/>
    </row>
    <row r="78" spans="1:106" s="117" customFormat="1" ht="24.95" customHeight="1" x14ac:dyDescent="0.2">
      <c r="A78" s="48" t="s">
        <v>60</v>
      </c>
      <c r="B78" s="44">
        <v>10</v>
      </c>
      <c r="C78" s="44">
        <v>10</v>
      </c>
      <c r="D78" s="44">
        <v>10</v>
      </c>
      <c r="E78" s="44">
        <v>10</v>
      </c>
      <c r="F78" s="44">
        <v>10</v>
      </c>
      <c r="G78" s="49">
        <v>0</v>
      </c>
      <c r="H78" s="35"/>
      <c r="I78" s="35"/>
      <c r="J78" s="35"/>
      <c r="K78" s="35"/>
      <c r="L78" s="35"/>
      <c r="M78" s="35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</row>
    <row r="79" spans="1:106" s="117" customFormat="1" ht="24.95" customHeight="1" x14ac:dyDescent="0.2">
      <c r="A79" s="48" t="s">
        <v>36</v>
      </c>
      <c r="B79" s="44">
        <v>10</v>
      </c>
      <c r="C79" s="44">
        <v>10</v>
      </c>
      <c r="D79" s="44">
        <v>10</v>
      </c>
      <c r="E79" s="44">
        <v>10</v>
      </c>
      <c r="F79" s="44">
        <v>10</v>
      </c>
      <c r="G79" s="49">
        <v>0</v>
      </c>
      <c r="H79" s="35"/>
      <c r="I79" s="35"/>
      <c r="J79" s="35"/>
      <c r="K79" s="35"/>
      <c r="L79" s="35"/>
      <c r="M79" s="35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</row>
    <row r="80" spans="1:106" s="117" customFormat="1" ht="24.95" customHeight="1" x14ac:dyDescent="0.2">
      <c r="A80" s="156" t="s">
        <v>37</v>
      </c>
      <c r="B80" s="157">
        <f>SUM(B77:B79)</f>
        <v>120</v>
      </c>
      <c r="C80" s="157">
        <f>SUM(C77:C79)</f>
        <v>120</v>
      </c>
      <c r="D80" s="157">
        <f t="shared" ref="D80:G80" si="48">SUM(D77:D79)</f>
        <v>120</v>
      </c>
      <c r="E80" s="157">
        <f t="shared" si="48"/>
        <v>120</v>
      </c>
      <c r="F80" s="157">
        <f t="shared" ref="F80" si="49">SUM(F77:F79)</f>
        <v>120</v>
      </c>
      <c r="G80" s="157">
        <f t="shared" si="48"/>
        <v>0</v>
      </c>
      <c r="H80" s="35"/>
      <c r="I80" s="35"/>
      <c r="J80" s="35"/>
      <c r="K80" s="35"/>
      <c r="L80" s="35"/>
      <c r="M80" s="35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</row>
    <row r="81" spans="1:168" s="120" customFormat="1" ht="24.95" customHeight="1" x14ac:dyDescent="0.2">
      <c r="A81" s="138" t="s">
        <v>50</v>
      </c>
      <c r="B81" s="139">
        <f t="shared" ref="B81:D81" si="50">SUM(B63+B65+B72+B74+B76+B80)</f>
        <v>11180120</v>
      </c>
      <c r="C81" s="139">
        <f t="shared" ref="C81" si="51">SUM(C63+C65+C72+C74+C76+C80)</f>
        <v>13360120</v>
      </c>
      <c r="D81" s="139">
        <f t="shared" si="50"/>
        <v>13360120</v>
      </c>
      <c r="E81" s="139">
        <f>SUM(E63+E65+E72+E74+E76+E80)</f>
        <v>13145300</v>
      </c>
      <c r="F81" s="139">
        <f>SUM(F63+F65+F72+F74+F76+F80)</f>
        <v>13145300</v>
      </c>
      <c r="G81" s="139">
        <f t="shared" ref="G81" si="52">SUM(G63+G65+G72+G74+G76+G80)</f>
        <v>12912744.15</v>
      </c>
      <c r="H81" s="35"/>
      <c r="I81" s="35"/>
      <c r="J81" s="35"/>
      <c r="K81" s="35"/>
      <c r="L81" s="35"/>
      <c r="M81" s="35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</row>
    <row r="82" spans="1:168" s="120" customFormat="1" ht="24.95" customHeight="1" x14ac:dyDescent="0.2">
      <c r="A82" s="151" t="s">
        <v>64</v>
      </c>
      <c r="B82" s="154"/>
      <c r="C82" s="154"/>
      <c r="D82" s="154"/>
      <c r="E82" s="154"/>
      <c r="F82" s="154"/>
      <c r="G82" s="159"/>
      <c r="H82" s="35"/>
      <c r="I82" s="35"/>
      <c r="J82" s="35"/>
      <c r="K82" s="35"/>
      <c r="L82" s="35"/>
      <c r="M82" s="35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</row>
    <row r="83" spans="1:168" s="120" customFormat="1" ht="24.95" customHeight="1" x14ac:dyDescent="0.2">
      <c r="A83" s="130" t="s">
        <v>25</v>
      </c>
      <c r="B83" s="131">
        <v>120000</v>
      </c>
      <c r="C83" s="131">
        <v>120000</v>
      </c>
      <c r="D83" s="131">
        <v>120000</v>
      </c>
      <c r="E83" s="131">
        <v>70000</v>
      </c>
      <c r="F83" s="131">
        <v>70000</v>
      </c>
      <c r="G83" s="131">
        <v>33750</v>
      </c>
      <c r="H83" s="35"/>
      <c r="I83" s="35"/>
      <c r="J83" s="35"/>
      <c r="K83" s="35"/>
      <c r="L83" s="35"/>
      <c r="M83" s="35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</row>
    <row r="84" spans="1:168" s="120" customFormat="1" ht="24.95" customHeight="1" x14ac:dyDescent="0.2">
      <c r="A84" s="156" t="s">
        <v>27</v>
      </c>
      <c r="B84" s="158">
        <f>SUM(B83)</f>
        <v>120000</v>
      </c>
      <c r="C84" s="158">
        <f>SUM(C83)</f>
        <v>120000</v>
      </c>
      <c r="D84" s="158">
        <f t="shared" ref="D84:G84" si="53">SUM(D83)</f>
        <v>120000</v>
      </c>
      <c r="E84" s="158">
        <f t="shared" si="53"/>
        <v>70000</v>
      </c>
      <c r="F84" s="158">
        <f t="shared" ref="F84" si="54">SUM(F83)</f>
        <v>70000</v>
      </c>
      <c r="G84" s="158">
        <f t="shared" si="53"/>
        <v>33750</v>
      </c>
      <c r="H84" s="35"/>
      <c r="I84" s="35"/>
      <c r="J84" s="35"/>
      <c r="K84" s="35"/>
      <c r="L84" s="35"/>
      <c r="M84" s="35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19"/>
      <c r="CV84" s="119"/>
      <c r="CW84" s="119"/>
      <c r="CX84" s="119"/>
      <c r="CY84" s="119"/>
      <c r="CZ84" s="119"/>
      <c r="DA84" s="119"/>
      <c r="DB84" s="119"/>
    </row>
    <row r="85" spans="1:168" s="120" customFormat="1" ht="24.95" customHeight="1" x14ac:dyDescent="0.2">
      <c r="A85" s="140" t="s">
        <v>51</v>
      </c>
      <c r="B85" s="141">
        <f t="shared" ref="B85:D85" si="55">SUM(B81+B60+B52+B84)</f>
        <v>20371212</v>
      </c>
      <c r="C85" s="141">
        <f t="shared" si="55"/>
        <v>22771212</v>
      </c>
      <c r="D85" s="141">
        <f t="shared" si="55"/>
        <v>22771212</v>
      </c>
      <c r="E85" s="141">
        <f>SUM(E81+E60+E52+E84)</f>
        <v>22050892</v>
      </c>
      <c r="F85" s="141">
        <f>SUM(F81+F60+F52+F84)</f>
        <v>22050892</v>
      </c>
      <c r="G85" s="141">
        <f t="shared" ref="G85" si="56">SUM(G81+G60+G52+G84)</f>
        <v>20757296.050000001</v>
      </c>
      <c r="H85" s="35"/>
      <c r="I85" s="35"/>
      <c r="J85" s="35"/>
      <c r="K85" s="35"/>
      <c r="L85" s="35"/>
      <c r="M85" s="35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</row>
    <row r="86" spans="1:168" s="8" customFormat="1" ht="10.5" customHeight="1" x14ac:dyDescent="0.25">
      <c r="A86" s="9"/>
      <c r="B86" s="9"/>
      <c r="C86" s="9"/>
      <c r="D86" s="9"/>
      <c r="E86" s="9"/>
      <c r="F86" s="9"/>
      <c r="G86" s="21"/>
      <c r="H86" s="10"/>
      <c r="I86" s="10"/>
      <c r="J86" s="29"/>
      <c r="K86" s="10"/>
      <c r="L86" s="11"/>
      <c r="M86" s="11"/>
      <c r="N86" s="11"/>
      <c r="O86" s="11"/>
      <c r="P86" s="11"/>
      <c r="Q86" s="11"/>
    </row>
    <row r="87" spans="1:168" s="17" customFormat="1" x14ac:dyDescent="0.25">
      <c r="A87" s="16"/>
      <c r="G87" s="18"/>
      <c r="H87" s="14"/>
      <c r="I87" s="14"/>
      <c r="J87" s="29"/>
      <c r="K87" s="14"/>
      <c r="L87" s="14"/>
      <c r="M87" s="14"/>
      <c r="N87" s="14"/>
      <c r="O87" s="14"/>
      <c r="P87" s="14"/>
      <c r="Q87" s="14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</row>
    <row r="88" spans="1:168" s="17" customFormat="1" x14ac:dyDescent="0.25">
      <c r="A88" s="16"/>
      <c r="G88" s="18"/>
      <c r="H88" s="14"/>
      <c r="I88" s="14"/>
      <c r="J88" s="29"/>
      <c r="K88" s="14"/>
      <c r="L88" s="14"/>
      <c r="M88" s="14"/>
      <c r="N88" s="14"/>
      <c r="O88" s="14"/>
      <c r="P88" s="14"/>
      <c r="Q88" s="14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</row>
    <row r="89" spans="1:168" s="17" customFormat="1" x14ac:dyDescent="0.25">
      <c r="A89" s="16"/>
      <c r="B89" s="114"/>
      <c r="C89" s="114"/>
      <c r="D89" s="114"/>
      <c r="E89" s="114"/>
      <c r="F89" s="114"/>
      <c r="G89" s="121"/>
      <c r="H89" s="14"/>
      <c r="I89" s="14"/>
      <c r="J89" s="29"/>
      <c r="K89" s="14"/>
      <c r="L89" s="14"/>
      <c r="M89" s="14"/>
      <c r="N89" s="14"/>
      <c r="O89" s="14"/>
      <c r="P89" s="14"/>
      <c r="Q89" s="14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</row>
    <row r="90" spans="1:168" s="17" customFormat="1" x14ac:dyDescent="0.25">
      <c r="A90" s="16"/>
      <c r="G90" s="18"/>
      <c r="H90" s="14"/>
      <c r="I90" s="14"/>
      <c r="J90" s="29"/>
      <c r="K90" s="14"/>
      <c r="L90" s="14"/>
      <c r="M90" s="14"/>
      <c r="N90" s="14"/>
      <c r="O90" s="14"/>
      <c r="P90" s="14"/>
      <c r="Q90" s="14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</row>
    <row r="91" spans="1:168" s="17" customFormat="1" x14ac:dyDescent="0.25">
      <c r="A91" s="16"/>
      <c r="G91" s="18"/>
      <c r="H91" s="14"/>
      <c r="I91" s="14"/>
      <c r="J91" s="29"/>
      <c r="K91" s="14"/>
      <c r="L91" s="14"/>
      <c r="M91" s="14"/>
      <c r="N91" s="14"/>
      <c r="O91" s="14"/>
      <c r="P91" s="14"/>
      <c r="Q91" s="14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</row>
    <row r="92" spans="1:168" s="17" customFormat="1" x14ac:dyDescent="0.25">
      <c r="A92" s="16"/>
      <c r="G92" s="18"/>
      <c r="H92" s="14"/>
      <c r="I92" s="14"/>
      <c r="J92" s="29"/>
      <c r="K92" s="14"/>
      <c r="L92" s="14"/>
      <c r="M92" s="14"/>
      <c r="N92" s="14"/>
      <c r="O92" s="14"/>
      <c r="P92" s="14"/>
      <c r="Q92" s="14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</row>
    <row r="93" spans="1:168" s="17" customFormat="1" x14ac:dyDescent="0.25">
      <c r="A93" s="16"/>
      <c r="G93" s="18"/>
      <c r="H93" s="14"/>
      <c r="I93" s="14"/>
      <c r="J93" s="29"/>
      <c r="K93" s="14"/>
      <c r="L93" s="14"/>
      <c r="M93" s="14"/>
      <c r="N93" s="14"/>
      <c r="O93" s="14"/>
      <c r="P93" s="14"/>
      <c r="Q93" s="14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</row>
    <row r="94" spans="1:168" s="17" customFormat="1" x14ac:dyDescent="0.25">
      <c r="A94" s="16"/>
      <c r="G94" s="18"/>
      <c r="H94" s="14"/>
      <c r="I94" s="14"/>
      <c r="J94" s="29"/>
      <c r="K94" s="14"/>
      <c r="L94" s="14"/>
      <c r="M94" s="14"/>
      <c r="N94" s="14"/>
      <c r="O94" s="14"/>
      <c r="P94" s="14"/>
      <c r="Q94" s="14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</row>
    <row r="95" spans="1:168" s="17" customFormat="1" x14ac:dyDescent="0.25">
      <c r="A95" s="16"/>
      <c r="G95" s="18"/>
      <c r="H95" s="14"/>
      <c r="I95" s="14"/>
      <c r="J95" s="29"/>
      <c r="K95" s="14"/>
      <c r="L95" s="14"/>
      <c r="M95" s="14"/>
      <c r="N95" s="14"/>
      <c r="O95" s="14"/>
      <c r="P95" s="14"/>
      <c r="Q95" s="14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</row>
    <row r="96" spans="1:168" s="17" customFormat="1" x14ac:dyDescent="0.25">
      <c r="A96" s="16"/>
      <c r="G96" s="18"/>
      <c r="H96" s="14"/>
      <c r="I96" s="14"/>
      <c r="J96" s="29"/>
      <c r="K96" s="14"/>
      <c r="L96" s="14"/>
      <c r="M96" s="14"/>
      <c r="N96" s="14"/>
      <c r="O96" s="14"/>
      <c r="P96" s="14"/>
      <c r="Q96" s="14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</row>
    <row r="97" spans="1:168" s="17" customFormat="1" x14ac:dyDescent="0.25">
      <c r="A97" s="16"/>
      <c r="G97" s="18"/>
      <c r="H97" s="14"/>
      <c r="I97" s="14"/>
      <c r="J97" s="29"/>
      <c r="K97" s="14"/>
      <c r="L97" s="14"/>
      <c r="M97" s="14"/>
      <c r="N97" s="14"/>
      <c r="O97" s="14"/>
      <c r="P97" s="14"/>
      <c r="Q97" s="14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</row>
    <row r="98" spans="1:168" s="17" customFormat="1" x14ac:dyDescent="0.25">
      <c r="A98" s="16"/>
      <c r="G98" s="18"/>
      <c r="H98" s="14"/>
      <c r="I98" s="14"/>
      <c r="J98" s="29"/>
      <c r="K98" s="14"/>
      <c r="L98" s="14"/>
      <c r="M98" s="14"/>
      <c r="N98" s="14"/>
      <c r="O98" s="14"/>
      <c r="P98" s="14"/>
      <c r="Q98" s="14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</row>
    <row r="99" spans="1:168" s="17" customFormat="1" x14ac:dyDescent="0.25">
      <c r="A99" s="16"/>
      <c r="G99" s="18"/>
      <c r="H99" s="14"/>
      <c r="I99" s="14"/>
      <c r="J99" s="29"/>
      <c r="K99" s="14"/>
      <c r="L99" s="14"/>
      <c r="M99" s="14"/>
      <c r="N99" s="14"/>
      <c r="O99" s="14"/>
      <c r="P99" s="14"/>
      <c r="Q99" s="14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</row>
    <row r="100" spans="1:168" s="17" customFormat="1" x14ac:dyDescent="0.25">
      <c r="A100" s="16"/>
      <c r="G100" s="18"/>
      <c r="H100" s="14"/>
      <c r="I100" s="14"/>
      <c r="J100" s="29"/>
      <c r="K100" s="14"/>
      <c r="L100" s="14"/>
      <c r="M100" s="14"/>
      <c r="N100" s="14"/>
      <c r="O100" s="14"/>
      <c r="P100" s="14"/>
      <c r="Q100" s="14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</row>
    <row r="101" spans="1:168" s="19" customFormat="1" x14ac:dyDescent="0.25">
      <c r="B101" s="17"/>
      <c r="C101" s="17"/>
      <c r="D101" s="17"/>
      <c r="E101" s="17"/>
      <c r="F101" s="17"/>
      <c r="G101" s="18"/>
      <c r="H101" s="14"/>
      <c r="I101" s="14"/>
      <c r="J101" s="29"/>
      <c r="K101" s="14"/>
      <c r="L101" s="14"/>
      <c r="M101" s="14"/>
      <c r="N101" s="14"/>
      <c r="O101" s="14"/>
      <c r="P101" s="14"/>
      <c r="Q101" s="14"/>
    </row>
    <row r="102" spans="1:168" s="19" customFormat="1" x14ac:dyDescent="0.25">
      <c r="B102" s="17"/>
      <c r="C102" s="17"/>
      <c r="D102" s="17"/>
      <c r="E102" s="17"/>
      <c r="F102" s="17"/>
      <c r="G102" s="18"/>
      <c r="H102" s="14"/>
      <c r="I102" s="14"/>
      <c r="J102" s="29"/>
      <c r="K102" s="14"/>
      <c r="L102" s="14"/>
      <c r="M102" s="14"/>
      <c r="N102" s="14"/>
      <c r="O102" s="14"/>
      <c r="P102" s="14"/>
      <c r="Q102" s="14"/>
    </row>
  </sheetData>
  <mergeCells count="2">
    <mergeCell ref="A1:G1"/>
    <mergeCell ref="A2:G2"/>
  </mergeCells>
  <printOptions horizontalCentered="1"/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01.01.- 31.12.2021.</vt:lpstr>
      <vt:lpstr>'01.01.- 31.12.2021.'!Print_Area</vt:lpstr>
      <vt:lpstr>'01.01.- 31.12.2021.'!Print_Titles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Vukičević</dc:creator>
  <cp:lastModifiedBy>Vlatka Prskalo</cp:lastModifiedBy>
  <cp:lastPrinted>2022-01-27T14:08:09Z</cp:lastPrinted>
  <dcterms:created xsi:type="dcterms:W3CDTF">2016-01-11T11:33:14Z</dcterms:created>
  <dcterms:modified xsi:type="dcterms:W3CDTF">2022-01-27T14:12:36Z</dcterms:modified>
</cp:coreProperties>
</file>